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360" windowHeight="8520" firstSheet="3" activeTab="7"/>
  </bookViews>
  <sheets>
    <sheet name="ROTATION" sheetId="1" r:id="rId1"/>
    <sheet name="B3 Cables" sheetId="2" r:id="rId2"/>
    <sheet name="B3 Channels" sheetId="3" r:id="rId3"/>
    <sheet name="B3 MURS" sheetId="4" r:id="rId4"/>
    <sheet name="B3 Interlock" sheetId="5" r:id="rId5"/>
    <sheet name="B3 Crate Map" sheetId="6" r:id="rId6"/>
    <sheet name="Rack Map" sheetId="7" r:id="rId7"/>
    <sheet name="Harness Test" sheetId="8" r:id="rId8"/>
  </sheets>
  <definedNames/>
  <calcPr fullCalcOnLoad="1"/>
</workbook>
</file>

<file path=xl/sharedStrings.xml><?xml version="1.0" encoding="utf-8"?>
<sst xmlns="http://schemas.openxmlformats.org/spreadsheetml/2006/main" count="1367" uniqueCount="938">
  <si>
    <t>Harness type</t>
  </si>
  <si>
    <t>Serial Number</t>
  </si>
  <si>
    <t>MUR</t>
  </si>
  <si>
    <t>At +Z, module n receives rTTC from module (n+1)</t>
  </si>
  <si>
    <t>At -Z, module n receives rTTC from module (n-1)</t>
  </si>
  <si>
    <t>At -Z, module n receives rTTC from module (n+1)</t>
  </si>
  <si>
    <t>At +Z, module n receives rTTC from module (n-1)</t>
  </si>
  <si>
    <t>Arrows show the direction of flow of the rTTC signals</t>
  </si>
  <si>
    <t>unless n=1, in which case rTTC is supplied from module 1 of a neighbouring row (can be +1 or -1)</t>
  </si>
  <si>
    <t>unless n=6, in which case rTTC is supplied from module 6 of a neighbouring row (can be +1 or -1)</t>
  </si>
  <si>
    <t>LMT box</t>
  </si>
  <si>
    <t>3001</t>
  </si>
  <si>
    <t>LMT</t>
  </si>
  <si>
    <t>STAVE</t>
  </si>
  <si>
    <t>PIPE</t>
  </si>
  <si>
    <t>Power Supply Channels</t>
  </si>
  <si>
    <t>TX</t>
  </si>
  <si>
    <t>RX</t>
  </si>
  <si>
    <t>Fibres</t>
  </si>
  <si>
    <t>21-18-01-6</t>
  </si>
  <si>
    <t>21-18-02-6</t>
  </si>
  <si>
    <t>21-18-03-6</t>
  </si>
  <si>
    <t>21-18-04-6</t>
  </si>
  <si>
    <t>21-18-05-6</t>
  </si>
  <si>
    <t>21-18-06-6</t>
  </si>
  <si>
    <t>21-18-07-6</t>
  </si>
  <si>
    <t>21-18-08-6</t>
  </si>
  <si>
    <t>22-21-01-6</t>
  </si>
  <si>
    <t>22-21-02-6</t>
  </si>
  <si>
    <t>22-21-03-6</t>
  </si>
  <si>
    <t>22-21-04-6</t>
  </si>
  <si>
    <t>22-21-05-6</t>
  </si>
  <si>
    <t>22-21-06-6</t>
  </si>
  <si>
    <t>22-21-07-6</t>
  </si>
  <si>
    <t>22-21-08-6</t>
  </si>
  <si>
    <t>17-05-01-6</t>
  </si>
  <si>
    <t>17-05-02-6</t>
  </si>
  <si>
    <t>17-05-03-6</t>
  </si>
  <si>
    <t>17-05-04-6</t>
  </si>
  <si>
    <t>17-05-05-6</t>
  </si>
  <si>
    <t>17-05-06-6</t>
  </si>
  <si>
    <t>17-05-07-6</t>
  </si>
  <si>
    <t>17-05-08-6</t>
  </si>
  <si>
    <t>23-25-01-6</t>
  </si>
  <si>
    <t>23-25-02-6</t>
  </si>
  <si>
    <t>23-25-03-6</t>
  </si>
  <si>
    <t>23-25-04-6</t>
  </si>
  <si>
    <t>23-25-05-6</t>
  </si>
  <si>
    <t>23-25-06-6</t>
  </si>
  <si>
    <t>23-25-07-6</t>
  </si>
  <si>
    <t>23-25-08-6</t>
  </si>
  <si>
    <t>21-18-01-5</t>
  </si>
  <si>
    <t>21-18-02-5</t>
  </si>
  <si>
    <t>21-18-03-5</t>
  </si>
  <si>
    <t>21-18-04-5</t>
  </si>
  <si>
    <t>21-18-05-5</t>
  </si>
  <si>
    <t>21-18-06-5</t>
  </si>
  <si>
    <t>21-18-07-5</t>
  </si>
  <si>
    <t>21-18-08-5</t>
  </si>
  <si>
    <t>22-21-01-5</t>
  </si>
  <si>
    <t>22-21-02-5</t>
  </si>
  <si>
    <t>22-21-03-5</t>
  </si>
  <si>
    <t>22-21-04-5</t>
  </si>
  <si>
    <t>22-21-05-5</t>
  </si>
  <si>
    <t>22-21-06-5</t>
  </si>
  <si>
    <t>22-21-07-5</t>
  </si>
  <si>
    <t>22-21-08-5</t>
  </si>
  <si>
    <t>17-05-01-5</t>
  </si>
  <si>
    <t>17-05-02-5</t>
  </si>
  <si>
    <t>17-05-03-5</t>
  </si>
  <si>
    <t>17-05-04-5</t>
  </si>
  <si>
    <t>17-05-05-5</t>
  </si>
  <si>
    <t>17-05-06-5</t>
  </si>
  <si>
    <t>17-05-07-5</t>
  </si>
  <si>
    <t>17-05-08-5</t>
  </si>
  <si>
    <t>23-25-01-5</t>
  </si>
  <si>
    <t>23-25-02-5</t>
  </si>
  <si>
    <t>23-25-03-5</t>
  </si>
  <si>
    <t>23-25-04-5</t>
  </si>
  <si>
    <t>23-25-05-5</t>
  </si>
  <si>
    <t>23-25-06-5</t>
  </si>
  <si>
    <t>23-25-07-5</t>
  </si>
  <si>
    <t>23-25-08-5</t>
  </si>
  <si>
    <t>21-18-01-4</t>
  </si>
  <si>
    <t>21-18-02-4</t>
  </si>
  <si>
    <t>21-18-03-4</t>
  </si>
  <si>
    <t>21-18-04-4</t>
  </si>
  <si>
    <t>21-18-05-4</t>
  </si>
  <si>
    <t>21-18-06-4</t>
  </si>
  <si>
    <t>21-18-07-4</t>
  </si>
  <si>
    <t>21-18-08-4</t>
  </si>
  <si>
    <t>22-21-01-4</t>
  </si>
  <si>
    <t>22-21-02-4</t>
  </si>
  <si>
    <t>22-21-03-4</t>
  </si>
  <si>
    <t>22-21-04-4</t>
  </si>
  <si>
    <t>22-21-05-4</t>
  </si>
  <si>
    <t>22-21-06-4</t>
  </si>
  <si>
    <t>22-21-07-4</t>
  </si>
  <si>
    <t>22-21-08-4</t>
  </si>
  <si>
    <t>17-05-01-4</t>
  </si>
  <si>
    <t>17-05-02-4</t>
  </si>
  <si>
    <t>17-05-03-4</t>
  </si>
  <si>
    <t>17-05-04-4</t>
  </si>
  <si>
    <t>17-05-05-4</t>
  </si>
  <si>
    <t>17-05-06-4</t>
  </si>
  <si>
    <t>17-05-07-4</t>
  </si>
  <si>
    <t>17-05-08-4</t>
  </si>
  <si>
    <t>23-25-01-4</t>
  </si>
  <si>
    <t>23-25-02-4</t>
  </si>
  <si>
    <t>23-25-03-4</t>
  </si>
  <si>
    <t>23-25-04-4</t>
  </si>
  <si>
    <t>23-25-05-4</t>
  </si>
  <si>
    <t>23-25-06-4</t>
  </si>
  <si>
    <t>23-25-07-4</t>
  </si>
  <si>
    <t>23-25-08-4</t>
  </si>
  <si>
    <t>21-18-01-3</t>
  </si>
  <si>
    <t>21-18-02-3</t>
  </si>
  <si>
    <t>21-18-03-3</t>
  </si>
  <si>
    <t>21-18-04-3</t>
  </si>
  <si>
    <t>21-18-05-3</t>
  </si>
  <si>
    <t>21-18-06-3</t>
  </si>
  <si>
    <t>21-18-07-3</t>
  </si>
  <si>
    <t>21-18-08-3</t>
  </si>
  <si>
    <t>22-21-01-3</t>
  </si>
  <si>
    <t>22-21-02-3</t>
  </si>
  <si>
    <t>22-21-03-3</t>
  </si>
  <si>
    <t>22-21-04-3</t>
  </si>
  <si>
    <t>22-21-05-3</t>
  </si>
  <si>
    <t>22-21-06-3</t>
  </si>
  <si>
    <t>22-21-07-3</t>
  </si>
  <si>
    <t>22-21-08-3</t>
  </si>
  <si>
    <t>17-05-01-3</t>
  </si>
  <si>
    <t>17-05-02-3</t>
  </si>
  <si>
    <t>17-05-03-3</t>
  </si>
  <si>
    <t>17-05-04-3</t>
  </si>
  <si>
    <t>17-05-05-3</t>
  </si>
  <si>
    <t>17-05-06-3</t>
  </si>
  <si>
    <t>17-05-07-3</t>
  </si>
  <si>
    <t>17-05-08-3</t>
  </si>
  <si>
    <t>23-25-01-3</t>
  </si>
  <si>
    <t>23-25-02-3</t>
  </si>
  <si>
    <t>23-25-03-3</t>
  </si>
  <si>
    <t>23-25-04-3</t>
  </si>
  <si>
    <t>23-25-05-3</t>
  </si>
  <si>
    <t>23-25-06-3</t>
  </si>
  <si>
    <t>23-25-07-3</t>
  </si>
  <si>
    <t>23-25-08-3</t>
  </si>
  <si>
    <t>21-18-01-2</t>
  </si>
  <si>
    <t>21-18-02-2</t>
  </si>
  <si>
    <t>21-18-03-2</t>
  </si>
  <si>
    <t>21-18-04-2</t>
  </si>
  <si>
    <t>21-18-05-2</t>
  </si>
  <si>
    <t>21-18-06-2</t>
  </si>
  <si>
    <t>21-18-07-2</t>
  </si>
  <si>
    <t>21-18-08-2</t>
  </si>
  <si>
    <t>22-21-01-2</t>
  </si>
  <si>
    <t>22-21-02-2</t>
  </si>
  <si>
    <t>22-21-03-2</t>
  </si>
  <si>
    <t>22-21-04-2</t>
  </si>
  <si>
    <t>22-21-05-2</t>
  </si>
  <si>
    <t>22-21-06-2</t>
  </si>
  <si>
    <t>22-21-07-2</t>
  </si>
  <si>
    <t>22-21-08-2</t>
  </si>
  <si>
    <t>17-05-01-2</t>
  </si>
  <si>
    <t>17-05-02-2</t>
  </si>
  <si>
    <t>17-05-03-2</t>
  </si>
  <si>
    <t>17-05-04-2</t>
  </si>
  <si>
    <t>17-05-05-2</t>
  </si>
  <si>
    <t>17-05-06-2</t>
  </si>
  <si>
    <t>17-05-07-2</t>
  </si>
  <si>
    <t>17-05-08-2</t>
  </si>
  <si>
    <t>23-25-01-2</t>
  </si>
  <si>
    <t>23-25-02-2</t>
  </si>
  <si>
    <t>23-25-03-2</t>
  </si>
  <si>
    <t>23-25-04-2</t>
  </si>
  <si>
    <t>23-25-05-2</t>
  </si>
  <si>
    <t>23-25-06-2</t>
  </si>
  <si>
    <t>23-25-07-2</t>
  </si>
  <si>
    <t>23-25-08-2</t>
  </si>
  <si>
    <t>21-18-01-1</t>
  </si>
  <si>
    <t>21-18-02-1</t>
  </si>
  <si>
    <t>21-18-03-1</t>
  </si>
  <si>
    <t>21-18-04-1</t>
  </si>
  <si>
    <t>21-18-05-1</t>
  </si>
  <si>
    <t>21-18-06-1</t>
  </si>
  <si>
    <t>21-18-07-1</t>
  </si>
  <si>
    <t>21-18-08-1</t>
  </si>
  <si>
    <t>22-21-01-1</t>
  </si>
  <si>
    <t>22-21-02-1</t>
  </si>
  <si>
    <t>22-21-03-1</t>
  </si>
  <si>
    <t>22-21-04-1</t>
  </si>
  <si>
    <t>22-21-05-1</t>
  </si>
  <si>
    <t>22-21-06-1</t>
  </si>
  <si>
    <t>22-21-07-1</t>
  </si>
  <si>
    <t>22-21-08-1</t>
  </si>
  <si>
    <t>17-05-01-1</t>
  </si>
  <si>
    <t>17-05-02-1</t>
  </si>
  <si>
    <t>17-05-03-1</t>
  </si>
  <si>
    <t>17-05-04-1</t>
  </si>
  <si>
    <t>17-05-05-1</t>
  </si>
  <si>
    <t>17-05-06-1</t>
  </si>
  <si>
    <t>17-05-07-1</t>
  </si>
  <si>
    <t>17-05-08-1</t>
  </si>
  <si>
    <t>23-25-01-1</t>
  </si>
  <si>
    <t>23-25-02-1</t>
  </si>
  <si>
    <t>23-25-03-1</t>
  </si>
  <si>
    <t>23-25-04-1</t>
  </si>
  <si>
    <t>23-25-05-1</t>
  </si>
  <si>
    <t>23-25-06-1</t>
  </si>
  <si>
    <t>23-25-07-1</t>
  </si>
  <si>
    <t>23-25-08-1</t>
  </si>
  <si>
    <t>20-11-01-6</t>
  </si>
  <si>
    <t>21-15-01-6</t>
  </si>
  <si>
    <t>21-17-01-6</t>
  </si>
  <si>
    <t>20-11-02-6</t>
  </si>
  <si>
    <t>20-11-03-6</t>
  </si>
  <si>
    <t>20-11-04-6</t>
  </si>
  <si>
    <t>20-11-05-6</t>
  </si>
  <si>
    <t>20-11-06-6</t>
  </si>
  <si>
    <t>20-11-07-6</t>
  </si>
  <si>
    <t>20-11-08-6</t>
  </si>
  <si>
    <t>21-15-02-6</t>
  </si>
  <si>
    <t>21-15-03-6</t>
  </si>
  <si>
    <t>21-15-04-6</t>
  </si>
  <si>
    <t>21-15-05-6</t>
  </si>
  <si>
    <t>21-15-06-6</t>
  </si>
  <si>
    <t>21-15-07-6</t>
  </si>
  <si>
    <t>21-15-08-6</t>
  </si>
  <si>
    <t>21-17-02-6</t>
  </si>
  <si>
    <t>21-17-03-6</t>
  </si>
  <si>
    <t>21-17-04-6</t>
  </si>
  <si>
    <t>21-17-05-6</t>
  </si>
  <si>
    <t>21-17-06-6</t>
  </si>
  <si>
    <t>21-17-07-6</t>
  </si>
  <si>
    <t>21-17-08-6</t>
  </si>
  <si>
    <t>20-11-01-1</t>
  </si>
  <si>
    <t>20-11-02-1</t>
  </si>
  <si>
    <t>20-11-03-1</t>
  </si>
  <si>
    <t>20-11-04-1</t>
  </si>
  <si>
    <t>20-11-05-1</t>
  </si>
  <si>
    <t>20-11-06-1</t>
  </si>
  <si>
    <t>20-11-07-1</t>
  </si>
  <si>
    <t>20-11-08-1</t>
  </si>
  <si>
    <t>21-15-01-1</t>
  </si>
  <si>
    <t>21-15-02-1</t>
  </si>
  <si>
    <t>21-15-03-1</t>
  </si>
  <si>
    <t>21-15-04-1</t>
  </si>
  <si>
    <t>21-15-05-1</t>
  </si>
  <si>
    <t>21-15-06-1</t>
  </si>
  <si>
    <t>21-15-07-1</t>
  </si>
  <si>
    <t>21-15-08-1</t>
  </si>
  <si>
    <t>21-17-01-1</t>
  </si>
  <si>
    <t>21-17-02-1</t>
  </si>
  <si>
    <t>21-17-03-1</t>
  </si>
  <si>
    <t>21-17-04-1</t>
  </si>
  <si>
    <t>21-17-05-1</t>
  </si>
  <si>
    <t>21-17-06-1</t>
  </si>
  <si>
    <t>21-17-07-1</t>
  </si>
  <si>
    <t>21-17-08-1</t>
  </si>
  <si>
    <t>20-11-01-2</t>
  </si>
  <si>
    <t>20-11-02-2</t>
  </si>
  <si>
    <t>20-11-03-2</t>
  </si>
  <si>
    <t>20-11-04-2</t>
  </si>
  <si>
    <t>20-11-05-2</t>
  </si>
  <si>
    <t>20-11-06-2</t>
  </si>
  <si>
    <t>20-11-07-2</t>
  </si>
  <si>
    <t>20-11-08-2</t>
  </si>
  <si>
    <t>21-15-01-2</t>
  </si>
  <si>
    <t>21-15-02-2</t>
  </si>
  <si>
    <t>21-15-03-2</t>
  </si>
  <si>
    <t>21-15-04-2</t>
  </si>
  <si>
    <t>21-15-05-2</t>
  </si>
  <si>
    <t>21-15-06-2</t>
  </si>
  <si>
    <t>21-15-07-2</t>
  </si>
  <si>
    <t>21-15-08-2</t>
  </si>
  <si>
    <t>21-17-01-2</t>
  </si>
  <si>
    <t>21-17-02-2</t>
  </si>
  <si>
    <t>21-17-03-2</t>
  </si>
  <si>
    <t>21-17-04-2</t>
  </si>
  <si>
    <t>21-17-05-2</t>
  </si>
  <si>
    <t>21-17-06-2</t>
  </si>
  <si>
    <t>21-17-07-2</t>
  </si>
  <si>
    <t>21-17-08-2</t>
  </si>
  <si>
    <t>20-11-01-3</t>
  </si>
  <si>
    <t>20-11-02-3</t>
  </si>
  <si>
    <t>20-11-03-3</t>
  </si>
  <si>
    <t>20-11-04-3</t>
  </si>
  <si>
    <t>20-11-05-3</t>
  </si>
  <si>
    <t>20-11-06-3</t>
  </si>
  <si>
    <t>20-11-07-3</t>
  </si>
  <si>
    <t>20-11-08-3</t>
  </si>
  <si>
    <t>21-15-01-3</t>
  </si>
  <si>
    <t>21-15-02-3</t>
  </si>
  <si>
    <t>21-15-03-3</t>
  </si>
  <si>
    <t>21-15-04-3</t>
  </si>
  <si>
    <t>21-15-05-3</t>
  </si>
  <si>
    <t>21-15-06-3</t>
  </si>
  <si>
    <t>21-15-07-3</t>
  </si>
  <si>
    <t>21-15-08-3</t>
  </si>
  <si>
    <t>21-17-01-3</t>
  </si>
  <si>
    <t>21-17-02-3</t>
  </si>
  <si>
    <t>21-17-03-3</t>
  </si>
  <si>
    <t>21-17-04-3</t>
  </si>
  <si>
    <t>21-17-05-3</t>
  </si>
  <si>
    <t>21-17-06-3</t>
  </si>
  <si>
    <t>21-17-07-3</t>
  </si>
  <si>
    <t>21-17-08-3</t>
  </si>
  <si>
    <t>20-11-01-4</t>
  </si>
  <si>
    <t>20-11-02-4</t>
  </si>
  <si>
    <t>20-11-03-4</t>
  </si>
  <si>
    <t>20-11-04-4</t>
  </si>
  <si>
    <t>20-11-05-4</t>
  </si>
  <si>
    <t>20-11-06-4</t>
  </si>
  <si>
    <t>20-11-07-4</t>
  </si>
  <si>
    <t>20-11-08-4</t>
  </si>
  <si>
    <t>21-15-01-4</t>
  </si>
  <si>
    <t>21-15-02-4</t>
  </si>
  <si>
    <t>21-15-03-4</t>
  </si>
  <si>
    <t>21-15-04-4</t>
  </si>
  <si>
    <t>21-15-05-4</t>
  </si>
  <si>
    <t>21-15-06-4</t>
  </si>
  <si>
    <t>21-15-07-4</t>
  </si>
  <si>
    <t>21-15-08-4</t>
  </si>
  <si>
    <t>21-17-01-4</t>
  </si>
  <si>
    <t>21-17-02-4</t>
  </si>
  <si>
    <t>21-17-03-4</t>
  </si>
  <si>
    <t>21-17-04-4</t>
  </si>
  <si>
    <t>21-17-05-4</t>
  </si>
  <si>
    <t>21-17-06-4</t>
  </si>
  <si>
    <t>21-17-07-4</t>
  </si>
  <si>
    <t>21-17-08-4</t>
  </si>
  <si>
    <t>20-11-01-5</t>
  </si>
  <si>
    <t>20-11-02-5</t>
  </si>
  <si>
    <t>20-11-03-5</t>
  </si>
  <si>
    <t>20-11-04-5</t>
  </si>
  <si>
    <t>20-11-05-5</t>
  </si>
  <si>
    <t>20-11-06-5</t>
  </si>
  <si>
    <t>20-11-07-5</t>
  </si>
  <si>
    <t>20-11-08-5</t>
  </si>
  <si>
    <t>21-15-01-5</t>
  </si>
  <si>
    <t>21-15-02-5</t>
  </si>
  <si>
    <t>21-15-03-5</t>
  </si>
  <si>
    <t>21-15-04-5</t>
  </si>
  <si>
    <t>21-15-05-5</t>
  </si>
  <si>
    <t>21-15-06-5</t>
  </si>
  <si>
    <t>21-15-07-5</t>
  </si>
  <si>
    <t>21-15-08-5</t>
  </si>
  <si>
    <t>21-17-01-5</t>
  </si>
  <si>
    <t>21-17-02-5</t>
  </si>
  <si>
    <t>21-17-03-5</t>
  </si>
  <si>
    <t>21-17-04-5</t>
  </si>
  <si>
    <t>21-17-05-5</t>
  </si>
  <si>
    <t>21-17-06-5</t>
  </si>
  <si>
    <t>21-17-07-5</t>
  </si>
  <si>
    <t>21-17-08-5</t>
  </si>
  <si>
    <t>C1-00</t>
  </si>
  <si>
    <t>C0-01</t>
  </si>
  <si>
    <t>C0-00</t>
  </si>
  <si>
    <t>C0-02</t>
  </si>
  <si>
    <t>C0-03</t>
  </si>
  <si>
    <t>C0-04</t>
  </si>
  <si>
    <t>C0-05</t>
  </si>
  <si>
    <t>C0-06</t>
  </si>
  <si>
    <t>C0-07</t>
  </si>
  <si>
    <t>C0-08</t>
  </si>
  <si>
    <t>C0-09</t>
  </si>
  <si>
    <t>C0-10</t>
  </si>
  <si>
    <t>C0-11</t>
  </si>
  <si>
    <t>C0-12</t>
  </si>
  <si>
    <t>C0-13</t>
  </si>
  <si>
    <t>C0-14</t>
  </si>
  <si>
    <t>C0-15</t>
  </si>
  <si>
    <t>C0-16</t>
  </si>
  <si>
    <t>C0-17</t>
  </si>
  <si>
    <t>C0-18</t>
  </si>
  <si>
    <t>C0-19</t>
  </si>
  <si>
    <t>C0-20</t>
  </si>
  <si>
    <t>C0-21</t>
  </si>
  <si>
    <t>C0-22</t>
  </si>
  <si>
    <t>C0-23</t>
  </si>
  <si>
    <t>C0-24</t>
  </si>
  <si>
    <t>C0-25</t>
  </si>
  <si>
    <t>C0-26</t>
  </si>
  <si>
    <t>C0-27</t>
  </si>
  <si>
    <t>C0-28</t>
  </si>
  <si>
    <t>C0-29</t>
  </si>
  <si>
    <t>C0-30</t>
  </si>
  <si>
    <t>C0-31</t>
  </si>
  <si>
    <t>C0-32</t>
  </si>
  <si>
    <t>C0-33</t>
  </si>
  <si>
    <t>C0-34</t>
  </si>
  <si>
    <t>C0-35</t>
  </si>
  <si>
    <t>C0-36</t>
  </si>
  <si>
    <t>C0-38</t>
  </si>
  <si>
    <t>C0-39</t>
  </si>
  <si>
    <t>C0-40</t>
  </si>
  <si>
    <t>C0-41</t>
  </si>
  <si>
    <t>C0-42</t>
  </si>
  <si>
    <t>C0-43</t>
  </si>
  <si>
    <t>C0-44</t>
  </si>
  <si>
    <t>C0-45</t>
  </si>
  <si>
    <t>C0-46</t>
  </si>
  <si>
    <t>C0-47</t>
  </si>
  <si>
    <t>C4-10</t>
  </si>
  <si>
    <t>C4-01</t>
  </si>
  <si>
    <t>C4-46</t>
  </si>
  <si>
    <t>C4-36</t>
  </si>
  <si>
    <t>C4-34</t>
  </si>
  <si>
    <t>C4-25</t>
  </si>
  <si>
    <t>C4-22</t>
  </si>
  <si>
    <t>C4-13</t>
  </si>
  <si>
    <t>C4-11</t>
  </si>
  <si>
    <t>C4-00</t>
  </si>
  <si>
    <t>C4-47</t>
  </si>
  <si>
    <t>C4-35</t>
  </si>
  <si>
    <t>C4-24</t>
  </si>
  <si>
    <t>C4-23</t>
  </si>
  <si>
    <t>C4-12</t>
  </si>
  <si>
    <t>C4-06</t>
  </si>
  <si>
    <t>C4-05</t>
  </si>
  <si>
    <t>C4-42</t>
  </si>
  <si>
    <t>C4-41</t>
  </si>
  <si>
    <t>C4-30</t>
  </si>
  <si>
    <t>C4-29</t>
  </si>
  <si>
    <t>C4-18</t>
  </si>
  <si>
    <t>C4-17</t>
  </si>
  <si>
    <t>C4-07</t>
  </si>
  <si>
    <t>C4-04</t>
  </si>
  <si>
    <t>C4-43</t>
  </si>
  <si>
    <t>C4-40</t>
  </si>
  <si>
    <t>C4-31</t>
  </si>
  <si>
    <t>C4-28</t>
  </si>
  <si>
    <t>C4-19</t>
  </si>
  <si>
    <t>C4-16</t>
  </si>
  <si>
    <t>C4-08</t>
  </si>
  <si>
    <t>C4-03</t>
  </si>
  <si>
    <t>C4-44</t>
  </si>
  <si>
    <t>C4-39</t>
  </si>
  <si>
    <t>C4-32</t>
  </si>
  <si>
    <t>C4-27</t>
  </si>
  <si>
    <t>C4-20</t>
  </si>
  <si>
    <t>C4-15</t>
  </si>
  <si>
    <t>C4-09</t>
  </si>
  <si>
    <t>C4-02</t>
  </si>
  <si>
    <t>C4-45</t>
  </si>
  <si>
    <t>C4-38</t>
  </si>
  <si>
    <t>C4-33</t>
  </si>
  <si>
    <t>C4-26</t>
  </si>
  <si>
    <t>C4-21</t>
  </si>
  <si>
    <t>C4-14</t>
  </si>
  <si>
    <t>C1-47</t>
  </si>
  <si>
    <t>C1-36</t>
  </si>
  <si>
    <t>C1-35</t>
  </si>
  <si>
    <t>C1-24</t>
  </si>
  <si>
    <t>C1-23</t>
  </si>
  <si>
    <t>C1-12</t>
  </si>
  <si>
    <t>C1-11</t>
  </si>
  <si>
    <t>C1-46</t>
  </si>
  <si>
    <t>C1-34</t>
  </si>
  <si>
    <t>C1-25</t>
  </si>
  <si>
    <t>C1-22</t>
  </si>
  <si>
    <t>C1-13</t>
  </si>
  <si>
    <t>C1-10</t>
  </si>
  <si>
    <t>C1-01</t>
  </si>
  <si>
    <t>C1-45</t>
  </si>
  <si>
    <t>C1-38</t>
  </si>
  <si>
    <t>C1-33</t>
  </si>
  <si>
    <t>C1-26</t>
  </si>
  <si>
    <t>C1-21</t>
  </si>
  <si>
    <t>C1-14</t>
  </si>
  <si>
    <t>C1-09</t>
  </si>
  <si>
    <t>C1-02</t>
  </si>
  <si>
    <t>C1-44</t>
  </si>
  <si>
    <t>C1-39</t>
  </si>
  <si>
    <t>C1-32</t>
  </si>
  <si>
    <t>C1-27</t>
  </si>
  <si>
    <t>C1-20</t>
  </si>
  <si>
    <t>C1-15</t>
  </si>
  <si>
    <t>C1-08</t>
  </si>
  <si>
    <t>C1-03</t>
  </si>
  <si>
    <t>C1-43</t>
  </si>
  <si>
    <t>C1-40</t>
  </si>
  <si>
    <t>C1-31</t>
  </si>
  <si>
    <t>C1-28</t>
  </si>
  <si>
    <t>C1-19</t>
  </si>
  <si>
    <t>C1-16</t>
  </si>
  <si>
    <t>C1-07</t>
  </si>
  <si>
    <t>C1-04</t>
  </si>
  <si>
    <t>C1-42</t>
  </si>
  <si>
    <t>C1-41</t>
  </si>
  <si>
    <t>C1-30</t>
  </si>
  <si>
    <t>C1-29</t>
  </si>
  <si>
    <t>C1-18</t>
  </si>
  <si>
    <t>C1-17</t>
  </si>
  <si>
    <t>C1-06</t>
  </si>
  <si>
    <t>C1-05</t>
  </si>
  <si>
    <t>C2-47</t>
  </si>
  <si>
    <t>C2-36</t>
  </si>
  <si>
    <t>C2-35</t>
  </si>
  <si>
    <t>C2-24</t>
  </si>
  <si>
    <t>C2-23</t>
  </si>
  <si>
    <t>C2-12</t>
  </si>
  <si>
    <t>C2-11</t>
  </si>
  <si>
    <t>C2-00</t>
  </si>
  <si>
    <t>C2-46</t>
  </si>
  <si>
    <t>C2-34</t>
  </si>
  <si>
    <t>C2-25</t>
  </si>
  <si>
    <t>C2-22</t>
  </si>
  <si>
    <t>C2-13</t>
  </si>
  <si>
    <t>C2-10</t>
  </si>
  <si>
    <t>C2-01</t>
  </si>
  <si>
    <t>C2-45</t>
  </si>
  <si>
    <t>C2-38</t>
  </si>
  <si>
    <t>C2-33</t>
  </si>
  <si>
    <t>C2-26</t>
  </si>
  <si>
    <t>C2-21</t>
  </si>
  <si>
    <t>C2-14</t>
  </si>
  <si>
    <t>C2-09</t>
  </si>
  <si>
    <t>C2-02</t>
  </si>
  <si>
    <t>C2-44</t>
  </si>
  <si>
    <t>C2-39</t>
  </si>
  <si>
    <t>C2-32</t>
  </si>
  <si>
    <t>C2-27</t>
  </si>
  <si>
    <t>C2-20</t>
  </si>
  <si>
    <t>C2-15</t>
  </si>
  <si>
    <t>C2-08</t>
  </si>
  <si>
    <t>C2-03</t>
  </si>
  <si>
    <t>C2-43</t>
  </si>
  <si>
    <t>C2-40</t>
  </si>
  <si>
    <t>C2-31</t>
  </si>
  <si>
    <t>C2-28</t>
  </si>
  <si>
    <t>C2-19</t>
  </si>
  <si>
    <t>C2-16</t>
  </si>
  <si>
    <t>C2-07</t>
  </si>
  <si>
    <t>C2-04</t>
  </si>
  <si>
    <t>C2-42</t>
  </si>
  <si>
    <t>C2-41</t>
  </si>
  <si>
    <t>C2-30</t>
  </si>
  <si>
    <t>C2-29</t>
  </si>
  <si>
    <t>C2-18</t>
  </si>
  <si>
    <t>C2-17</t>
  </si>
  <si>
    <t>C2-06</t>
  </si>
  <si>
    <t>C2-05</t>
  </si>
  <si>
    <t>C3-47</t>
  </si>
  <si>
    <t>C3-36</t>
  </si>
  <si>
    <t>C3-35</t>
  </si>
  <si>
    <t>C3-24</t>
  </si>
  <si>
    <t>C3-23</t>
  </si>
  <si>
    <t>C3-12</t>
  </si>
  <si>
    <t>C3-11</t>
  </si>
  <si>
    <t>C3-00</t>
  </si>
  <si>
    <t>C3-46</t>
  </si>
  <si>
    <t>C3-34</t>
  </si>
  <si>
    <t>C3-25</t>
  </si>
  <si>
    <t>C3-22</t>
  </si>
  <si>
    <t>C3-13</t>
  </si>
  <si>
    <t>C3-10</t>
  </si>
  <si>
    <t>C3-01</t>
  </si>
  <si>
    <t>C3-45</t>
  </si>
  <si>
    <t>C3-38</t>
  </si>
  <si>
    <t>C3-33</t>
  </si>
  <si>
    <t>C3-26</t>
  </si>
  <si>
    <t>C3-21</t>
  </si>
  <si>
    <t>C3-14</t>
  </si>
  <si>
    <t>C3-09</t>
  </si>
  <si>
    <t>C3-02</t>
  </si>
  <si>
    <t>C3-44</t>
  </si>
  <si>
    <t>C3-39</t>
  </si>
  <si>
    <t>C3-32</t>
  </si>
  <si>
    <t>C3-27</t>
  </si>
  <si>
    <t>C3-20</t>
  </si>
  <si>
    <t>C3-15</t>
  </si>
  <si>
    <t>C3-08</t>
  </si>
  <si>
    <t>C3-03</t>
  </si>
  <si>
    <t>C3-43</t>
  </si>
  <si>
    <t>C3-40</t>
  </si>
  <si>
    <t>C3-31</t>
  </si>
  <si>
    <t>C3-28</t>
  </si>
  <si>
    <t>C3-19</t>
  </si>
  <si>
    <t>C3-16</t>
  </si>
  <si>
    <t>C3-07</t>
  </si>
  <si>
    <t>C3-04</t>
  </si>
  <si>
    <t>C3-42</t>
  </si>
  <si>
    <t>C3-41</t>
  </si>
  <si>
    <t>C3-30</t>
  </si>
  <si>
    <t>C3-29</t>
  </si>
  <si>
    <t>C3-18</t>
  </si>
  <si>
    <t>C3-17</t>
  </si>
  <si>
    <t>C3-06</t>
  </si>
  <si>
    <t>C3-05</t>
  </si>
  <si>
    <t>C7-47</t>
  </si>
  <si>
    <t>C7-36</t>
  </si>
  <si>
    <t>C7-35</t>
  </si>
  <si>
    <t>C7-24</t>
  </si>
  <si>
    <t>C7-23</t>
  </si>
  <si>
    <t>C7-12</t>
  </si>
  <si>
    <t>C7-11</t>
  </si>
  <si>
    <t>C7-00</t>
  </si>
  <si>
    <t>C7-46</t>
  </si>
  <si>
    <t>C7-34</t>
  </si>
  <si>
    <t>C7-25</t>
  </si>
  <si>
    <t>C7-22</t>
  </si>
  <si>
    <t>C7-13</t>
  </si>
  <si>
    <t>C7-10</t>
  </si>
  <si>
    <t>C7-01</t>
  </si>
  <si>
    <t>C7-45</t>
  </si>
  <si>
    <t>C7-38</t>
  </si>
  <si>
    <t>C7-33</t>
  </si>
  <si>
    <t>C7-26</t>
  </si>
  <si>
    <t>C7-21</t>
  </si>
  <si>
    <t>C7-14</t>
  </si>
  <si>
    <t>C7-09</t>
  </si>
  <si>
    <t>C7-02</t>
  </si>
  <si>
    <t>C7-44</t>
  </si>
  <si>
    <t>C7-39</t>
  </si>
  <si>
    <t>C7-32</t>
  </si>
  <si>
    <t>C7-27</t>
  </si>
  <si>
    <t>C7-20</t>
  </si>
  <si>
    <t>C7-15</t>
  </si>
  <si>
    <t>C7-08</t>
  </si>
  <si>
    <t>C7-03</t>
  </si>
  <si>
    <t>C7-43</t>
  </si>
  <si>
    <t>C7-40</t>
  </si>
  <si>
    <t>C7-31</t>
  </si>
  <si>
    <t>C7-28</t>
  </si>
  <si>
    <t>C7-19</t>
  </si>
  <si>
    <t>C7-16</t>
  </si>
  <si>
    <t>C7-07</t>
  </si>
  <si>
    <t>C7-04</t>
  </si>
  <si>
    <t>C7-42</t>
  </si>
  <si>
    <t>C7-41</t>
  </si>
  <si>
    <t>C7-30</t>
  </si>
  <si>
    <t>C7-29</t>
  </si>
  <si>
    <t>C7-18</t>
  </si>
  <si>
    <t>C7-17</t>
  </si>
  <si>
    <t>C7-06</t>
  </si>
  <si>
    <t>C7-05</t>
  </si>
  <si>
    <t>C6-47</t>
  </si>
  <si>
    <t>C6-36</t>
  </si>
  <si>
    <t>C6-35</t>
  </si>
  <si>
    <t>C6-24</t>
  </si>
  <si>
    <t>C6-23</t>
  </si>
  <si>
    <t>C6-12</t>
  </si>
  <si>
    <t>C6-11</t>
  </si>
  <si>
    <t>C6-00</t>
  </si>
  <si>
    <t>C6-46</t>
  </si>
  <si>
    <t>C6-34</t>
  </si>
  <si>
    <t>C6-25</t>
  </si>
  <si>
    <t>C6-22</t>
  </si>
  <si>
    <t>C6-13</t>
  </si>
  <si>
    <t>C6-10</t>
  </si>
  <si>
    <t>C6-01</t>
  </si>
  <si>
    <t>C6-45</t>
  </si>
  <si>
    <t>C6-38</t>
  </si>
  <si>
    <t>C6-33</t>
  </si>
  <si>
    <t>C6-26</t>
  </si>
  <si>
    <t>C6-21</t>
  </si>
  <si>
    <t>C6-14</t>
  </si>
  <si>
    <t>C6-09</t>
  </si>
  <si>
    <t>C6-02</t>
  </si>
  <si>
    <t>C6-44</t>
  </si>
  <si>
    <t>C6-39</t>
  </si>
  <si>
    <t>C6-32</t>
  </si>
  <si>
    <t>C6-27</t>
  </si>
  <si>
    <t>C6-20</t>
  </si>
  <si>
    <t>C6-15</t>
  </si>
  <si>
    <t>C6-08</t>
  </si>
  <si>
    <t>C6-03</t>
  </si>
  <si>
    <t>C6-43</t>
  </si>
  <si>
    <t>C6-40</t>
  </si>
  <si>
    <t>C6-31</t>
  </si>
  <si>
    <t>C6-28</t>
  </si>
  <si>
    <t>C6-19</t>
  </si>
  <si>
    <t>C6-16</t>
  </si>
  <si>
    <t>C6-07</t>
  </si>
  <si>
    <t>C6-04</t>
  </si>
  <si>
    <t>C6-42</t>
  </si>
  <si>
    <t>C6-41</t>
  </si>
  <si>
    <t>C6-30</t>
  </si>
  <si>
    <t>C6-29</t>
  </si>
  <si>
    <t>C6-18</t>
  </si>
  <si>
    <t>C6-17</t>
  </si>
  <si>
    <t>C6-06</t>
  </si>
  <si>
    <t>C6-05</t>
  </si>
  <si>
    <t>C5-47</t>
  </si>
  <si>
    <t>C5-36</t>
  </si>
  <si>
    <t>C5-35</t>
  </si>
  <si>
    <t>C5-24</t>
  </si>
  <si>
    <t>C5-23</t>
  </si>
  <si>
    <t>C5-12</t>
  </si>
  <si>
    <t>C5-11</t>
  </si>
  <si>
    <t>C5-00</t>
  </si>
  <si>
    <t>C5-46</t>
  </si>
  <si>
    <t>C5-34</t>
  </si>
  <si>
    <t>C5-25</t>
  </si>
  <si>
    <t>C5-22</t>
  </si>
  <si>
    <t>C5-13</t>
  </si>
  <si>
    <t>C5-10</t>
  </si>
  <si>
    <t>C5-01</t>
  </si>
  <si>
    <t>C5-45</t>
  </si>
  <si>
    <t>C5-38</t>
  </si>
  <si>
    <t>C5-33</t>
  </si>
  <si>
    <t>C5-26</t>
  </si>
  <si>
    <t>C5-21</t>
  </si>
  <si>
    <t>C5-14</t>
  </si>
  <si>
    <t>C5-09</t>
  </si>
  <si>
    <t>C5-02</t>
  </si>
  <si>
    <t>C5-44</t>
  </si>
  <si>
    <t>C5-39</t>
  </si>
  <si>
    <t>C5-32</t>
  </si>
  <si>
    <t>C5-27</t>
  </si>
  <si>
    <t>C5-20</t>
  </si>
  <si>
    <t>C5-15</t>
  </si>
  <si>
    <t>C5-08</t>
  </si>
  <si>
    <t>C5-03</t>
  </si>
  <si>
    <t>C5-43</t>
  </si>
  <si>
    <t>C5-40</t>
  </si>
  <si>
    <t>C5-31</t>
  </si>
  <si>
    <t>C5-28</t>
  </si>
  <si>
    <t>C5-19</t>
  </si>
  <si>
    <t>C5-16</t>
  </si>
  <si>
    <t>C5-07</t>
  </si>
  <si>
    <t>C5-04</t>
  </si>
  <si>
    <t>C5-42</t>
  </si>
  <si>
    <t>C5-41</t>
  </si>
  <si>
    <t>C5-30</t>
  </si>
  <si>
    <t>C5-29</t>
  </si>
  <si>
    <t>C5-18</t>
  </si>
  <si>
    <t>C5-17</t>
  </si>
  <si>
    <t>C5-06</t>
  </si>
  <si>
    <t>C5-05</t>
  </si>
  <si>
    <t>Next</t>
  </si>
  <si>
    <t>Support</t>
  </si>
  <si>
    <t>Row</t>
  </si>
  <si>
    <t>This services pipe number</t>
  </si>
  <si>
    <t>from 1 to 32</t>
  </si>
  <si>
    <t>from 1 to 16</t>
  </si>
  <si>
    <t>Which is part of "STAVE"</t>
  </si>
  <si>
    <t>Rotation:</t>
  </si>
  <si>
    <t>Power Supply Cables</t>
  </si>
  <si>
    <t>Move with Barrel</t>
  </si>
  <si>
    <t>Fixed</t>
  </si>
  <si>
    <t>Change value on sheet "ROTATION"</t>
  </si>
  <si>
    <t>Matrix Programming</t>
  </si>
  <si>
    <t>Crate</t>
  </si>
  <si>
    <t>Card</t>
  </si>
  <si>
    <t>STAVE B</t>
  </si>
  <si>
    <t>STAVE A</t>
  </si>
  <si>
    <t>Z+</t>
  </si>
  <si>
    <t>Z-</t>
  </si>
  <si>
    <t>Fixed to Cable Support Rings</t>
  </si>
  <si>
    <t>Number of RX ribbon connected to LMT 1 at Z+</t>
  </si>
  <si>
    <t>Number of TX ribbon connected to LMT 1/2 at Z+</t>
  </si>
  <si>
    <t>Number of TX ribbon connected to LMT 1/2 at Z-</t>
  </si>
  <si>
    <t>Number of RX ribbon connected to LMT 1 at Z-</t>
  </si>
  <si>
    <t>"LHRF" means that the redundant TTC flows from +Z to -Z: a dogleg on a LHRF harness sends TTC to its -Z neighbour</t>
  </si>
  <si>
    <t>"RHRF" means that the redundant TTC flows from -Z to +Z: a dogleg on a RHRF harness sends TTC to its +Z neighbour</t>
  </si>
  <si>
    <t>18-07-08-1</t>
  </si>
  <si>
    <t>18-07-08-2</t>
  </si>
  <si>
    <t>18-07-08-3</t>
  </si>
  <si>
    <t>18-07-08-4</t>
  </si>
  <si>
    <t>18-07-08-5</t>
  </si>
  <si>
    <t>18-07-08-6</t>
  </si>
  <si>
    <t>18-07-07-1</t>
  </si>
  <si>
    <t>18-07-07-2</t>
  </si>
  <si>
    <t>18-07-07-3</t>
  </si>
  <si>
    <t>18-07-07-4</t>
  </si>
  <si>
    <t>18-07-07-5</t>
  </si>
  <si>
    <t>18-07-07-6</t>
  </si>
  <si>
    <t>18-07-06-1</t>
  </si>
  <si>
    <t>18-07-06-2</t>
  </si>
  <si>
    <t>18-07-06-3</t>
  </si>
  <si>
    <t>18-07-06-4</t>
  </si>
  <si>
    <t>18-07-06-5</t>
  </si>
  <si>
    <t>18-07-06-6</t>
  </si>
  <si>
    <t>18-07-05-1</t>
  </si>
  <si>
    <t>18-07-05-2</t>
  </si>
  <si>
    <t>18-07-05-3</t>
  </si>
  <si>
    <t>18-07-05-4</t>
  </si>
  <si>
    <t>18-07-05-5</t>
  </si>
  <si>
    <t>18-07-05-6</t>
  </si>
  <si>
    <t>18-07-04-1</t>
  </si>
  <si>
    <t>18-07-04-2</t>
  </si>
  <si>
    <t>18-07-04-3</t>
  </si>
  <si>
    <t>18-07-04-4</t>
  </si>
  <si>
    <t>18-07-04-5</t>
  </si>
  <si>
    <t>18-07-04-6</t>
  </si>
  <si>
    <t>18-07-03-1</t>
  </si>
  <si>
    <t>18-07-03-2</t>
  </si>
  <si>
    <t>18-07-03-3</t>
  </si>
  <si>
    <t>18-07-03-4</t>
  </si>
  <si>
    <t>18-07-03-5</t>
  </si>
  <si>
    <t>18-07-03-6</t>
  </si>
  <si>
    <t>Note that the original designation has "LH" as Z- and "RH" as "Z+".  The view above is transposed to match the orientation of B3 at Oxford, with Z- on the right.</t>
  </si>
  <si>
    <t>Move with the Barrel</t>
  </si>
  <si>
    <t>MUR Numbers, Harness Serial Numbers and Redundancy Flow</t>
  </si>
  <si>
    <t>Channel</t>
  </si>
  <si>
    <t>Cable</t>
  </si>
  <si>
    <t xml:space="preserve">This document defines the connection of cables / PS channels to the cable support rings </t>
  </si>
  <si>
    <t>As the barrel is rotated, the user enters the number of the LMT (written in large print on</t>
  </si>
  <si>
    <t>&lt;= change only this number</t>
  </si>
  <si>
    <t>Outputs</t>
  </si>
  <si>
    <t>Inputs</t>
  </si>
  <si>
    <t>45 is lowest number TTC fibre in box at Z+</t>
  </si>
  <si>
    <t>17 is lowest number TTC fibre in box at Z+</t>
  </si>
  <si>
    <t>33 is lowest number DATA fibre in box at Z+</t>
  </si>
  <si>
    <t>RACK 1</t>
  </si>
  <si>
    <t>RACK 2</t>
  </si>
  <si>
    <t>RACK 3</t>
  </si>
  <si>
    <t>RACK 6</t>
  </si>
  <si>
    <t>Turbine</t>
  </si>
  <si>
    <t>Power Shelf</t>
  </si>
  <si>
    <t>CBB</t>
  </si>
  <si>
    <t>Heat</t>
  </si>
  <si>
    <t>Exchanger</t>
  </si>
  <si>
    <t>PS Crate</t>
  </si>
  <si>
    <t>Fans</t>
  </si>
  <si>
    <t>Deflector</t>
  </si>
  <si>
    <t>Empty</t>
  </si>
  <si>
    <t>Dummy</t>
  </si>
  <si>
    <t>Load</t>
  </si>
  <si>
    <t>Matrix</t>
  </si>
  <si>
    <t>RACK 4</t>
  </si>
  <si>
    <t>RACK 5</t>
  </si>
  <si>
    <t>Wiring Gap</t>
  </si>
  <si>
    <t>ROD</t>
  </si>
  <si>
    <t>Baffle</t>
  </si>
  <si>
    <t>17-01</t>
  </si>
  <si>
    <t>17-02</t>
  </si>
  <si>
    <t>17-03</t>
  </si>
  <si>
    <t>18-06</t>
  </si>
  <si>
    <t>20-12</t>
  </si>
  <si>
    <t>20-11</t>
  </si>
  <si>
    <t>20-10</t>
  </si>
  <si>
    <t>18-07</t>
  </si>
  <si>
    <t>21-15</t>
  </si>
  <si>
    <t>21-16</t>
  </si>
  <si>
    <t>21-17</t>
  </si>
  <si>
    <t>22-21</t>
  </si>
  <si>
    <t>22-20</t>
  </si>
  <si>
    <t>21-18</t>
  </si>
  <si>
    <t>17-04</t>
  </si>
  <si>
    <t>17-05</t>
  </si>
  <si>
    <t>18-08</t>
  </si>
  <si>
    <t>23-25</t>
  </si>
  <si>
    <t>PS Crate 1</t>
  </si>
  <si>
    <t>PS Crate 0</t>
  </si>
  <si>
    <t>PS Crate 2</t>
  </si>
  <si>
    <t>PS Crate 3</t>
  </si>
  <si>
    <t>89 is lowest number DATA fibre in box at Z+</t>
  </si>
  <si>
    <t>MT 12</t>
  </si>
  <si>
    <t>MT 6</t>
  </si>
  <si>
    <t>TX A</t>
  </si>
  <si>
    <t>TX B</t>
  </si>
  <si>
    <t>1b</t>
  </si>
  <si>
    <t>Fibre</t>
  </si>
  <si>
    <t>Box</t>
  </si>
  <si>
    <t>2b</t>
  </si>
  <si>
    <t>5b</t>
  </si>
  <si>
    <t>6b</t>
  </si>
  <si>
    <t>10b</t>
  </si>
  <si>
    <t>11b</t>
  </si>
  <si>
    <t>14b</t>
  </si>
  <si>
    <t>15b</t>
  </si>
  <si>
    <t>17b</t>
  </si>
  <si>
    <t>18b</t>
  </si>
  <si>
    <t>21b</t>
  </si>
  <si>
    <t>22b</t>
  </si>
  <si>
    <t>26b</t>
  </si>
  <si>
    <t>27b</t>
  </si>
  <si>
    <t>30b</t>
  </si>
  <si>
    <t>31b</t>
  </si>
  <si>
    <t>18-07-02-1</t>
  </si>
  <si>
    <t>18-07-01-1</t>
  </si>
  <si>
    <t>18-07-02-2</t>
  </si>
  <si>
    <t>18-07-01-2</t>
  </si>
  <si>
    <t>18-07-02-3</t>
  </si>
  <si>
    <t>18-07-01-3</t>
  </si>
  <si>
    <t>18-07-02-4</t>
  </si>
  <si>
    <t>18-07-01-4</t>
  </si>
  <si>
    <t>18-07-02-5</t>
  </si>
  <si>
    <t>18-07-01-5</t>
  </si>
  <si>
    <t>18-07-02-6</t>
  </si>
  <si>
    <t>18-07-01-6</t>
  </si>
  <si>
    <t>C0-37</t>
  </si>
  <si>
    <t>C4-37</t>
  </si>
  <si>
    <t>C2-37</t>
  </si>
  <si>
    <t>C6-37</t>
  </si>
  <si>
    <t xml:space="preserve"> LMT at ROBOT MOUTING POSITION</t>
  </si>
  <si>
    <t>Working row is</t>
  </si>
  <si>
    <t>LMT at cable set 2</t>
  </si>
  <si>
    <t>The head of the arrow represents the location of the module that is provided with rTTC by the dogleg at its tail.</t>
  </si>
  <si>
    <t>RH</t>
  </si>
  <si>
    <t>LH</t>
  </si>
  <si>
    <t>Pipe cold = green LED = switch closed on switch block</t>
  </si>
  <si>
    <t>Notes</t>
  </si>
  <si>
    <t>Stave</t>
  </si>
  <si>
    <t>Switch</t>
  </si>
  <si>
    <t xml:space="preserve">and the connection of fibre ribbons to the barrel, as used at Oxford. </t>
  </si>
  <si>
    <r>
      <t xml:space="preserve">the LMT boxes) corresponding to the row at the </t>
    </r>
    <r>
      <rPr>
        <b/>
        <sz val="10"/>
        <rFont val="Arial"/>
        <family val="2"/>
      </rPr>
      <t>ROBOT MOUNTING POSITION</t>
    </r>
    <r>
      <rPr>
        <sz val="10"/>
        <rFont val="Arial"/>
        <family val="0"/>
      </rPr>
      <t>.</t>
    </r>
  </si>
  <si>
    <t>The spreadsheet then recalculates the required mapping information to take this rotation into account</t>
  </si>
  <si>
    <t>VERSION 24.09.2004</t>
  </si>
  <si>
    <t>Card numbers in the matrix code count from 1, above they are shown counting from 0.</t>
  </si>
  <si>
    <t>40 (LHRF)</t>
  </si>
  <si>
    <t>41 (RHRF)</t>
  </si>
  <si>
    <t>42 (LHRF)</t>
  </si>
  <si>
    <t>43 (RHRF)</t>
  </si>
  <si>
    <t>44 (LHRF)</t>
  </si>
  <si>
    <t>45 (RHRF)</t>
  </si>
  <si>
    <t>46 (LHRF)</t>
  </si>
  <si>
    <t>33 (LHRF)</t>
  </si>
  <si>
    <t>34 (RHRF)</t>
  </si>
  <si>
    <t>35 (LHRF)</t>
  </si>
  <si>
    <t>36(RHRF)</t>
  </si>
  <si>
    <t>37 (LHRF)</t>
  </si>
  <si>
    <t>38(RHRF)</t>
  </si>
  <si>
    <t>39 (LHRF)</t>
  </si>
  <si>
    <t>38 (RHRF)</t>
  </si>
  <si>
    <t>35(LHRF)</t>
  </si>
  <si>
    <t>34(RHRF)</t>
  </si>
  <si>
    <t>33(LHRF)</t>
  </si>
  <si>
    <t>Harness special RX values from RAL tests</t>
  </si>
  <si>
    <t>hareness</t>
  </si>
  <si>
    <t>DL</t>
  </si>
  <si>
    <t>min RX</t>
  </si>
  <si>
    <t>Faults</t>
  </si>
  <si>
    <t xml:space="preserve">LMT </t>
  </si>
  <si>
    <t>VCSEL</t>
  </si>
  <si>
    <t>40Z+</t>
  </si>
  <si>
    <t>VX</t>
  </si>
  <si>
    <t>link1</t>
  </si>
  <si>
    <t xml:space="preserve">link </t>
  </si>
  <si>
    <t>No power</t>
  </si>
  <si>
    <t>21Z-</t>
  </si>
  <si>
    <t>V0</t>
  </si>
  <si>
    <t>link0</t>
  </si>
  <si>
    <t>19Z-</t>
  </si>
  <si>
    <t>No sense line failures for B5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</si>
</sst>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52"/>
      <name val="Arial"/>
      <family val="2"/>
    </font>
    <font>
      <b/>
      <sz val="10"/>
      <color indexed="12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2" xfId="0" applyFont="1" applyBorder="1" applyAlignment="1" quotePrefix="1">
      <alignment horizontal="center"/>
    </xf>
    <xf numFmtId="0" fontId="0" fillId="0" borderId="7" xfId="0" applyFont="1" applyBorder="1" applyAlignment="1" quotePrefix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 quotePrefix="1">
      <alignment horizontal="center"/>
    </xf>
    <xf numFmtId="0" fontId="0" fillId="0" borderId="27" xfId="0" applyBorder="1" applyAlignment="1" quotePrefix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 quotePrefix="1">
      <alignment horizontal="center"/>
    </xf>
    <xf numFmtId="0" fontId="0" fillId="0" borderId="30" xfId="0" applyBorder="1" applyAlignment="1" quotePrefix="1">
      <alignment horizontal="center"/>
    </xf>
    <xf numFmtId="0" fontId="0" fillId="0" borderId="32" xfId="0" applyBorder="1" applyAlignment="1" quotePrefix="1">
      <alignment horizontal="center"/>
    </xf>
    <xf numFmtId="0" fontId="0" fillId="0" borderId="33" xfId="0" applyBorder="1" applyAlignment="1" quotePrefix="1">
      <alignment horizontal="center"/>
    </xf>
    <xf numFmtId="0" fontId="0" fillId="0" borderId="34" xfId="0" applyBorder="1" applyAlignment="1" quotePrefix="1">
      <alignment horizontal="center"/>
    </xf>
    <xf numFmtId="0" fontId="0" fillId="0" borderId="35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0" fillId="0" borderId="36" xfId="0" applyBorder="1" applyAlignment="1" quotePrefix="1">
      <alignment horizontal="center"/>
    </xf>
    <xf numFmtId="0" fontId="0" fillId="0" borderId="37" xfId="0" applyBorder="1" applyAlignment="1" quotePrefix="1">
      <alignment horizontal="center"/>
    </xf>
    <xf numFmtId="0" fontId="0" fillId="0" borderId="38" xfId="0" applyBorder="1" applyAlignment="1" quotePrefix="1">
      <alignment horizontal="center"/>
    </xf>
    <xf numFmtId="0" fontId="0" fillId="0" borderId="39" xfId="0" applyBorder="1" applyAlignment="1" quotePrefix="1">
      <alignment horizontal="center"/>
    </xf>
    <xf numFmtId="0" fontId="0" fillId="0" borderId="40" xfId="0" applyBorder="1" applyAlignment="1" quotePrefix="1">
      <alignment horizontal="center"/>
    </xf>
    <xf numFmtId="0" fontId="0" fillId="0" borderId="41" xfId="0" applyBorder="1" applyAlignment="1" quotePrefix="1">
      <alignment horizontal="center"/>
    </xf>
    <xf numFmtId="0" fontId="0" fillId="0" borderId="42" xfId="0" applyBorder="1" applyAlignment="1" quotePrefix="1">
      <alignment horizontal="center"/>
    </xf>
    <xf numFmtId="0" fontId="0" fillId="0" borderId="5" xfId="0" applyBorder="1" applyAlignment="1" quotePrefix="1">
      <alignment horizontal="center"/>
    </xf>
    <xf numFmtId="0" fontId="0" fillId="0" borderId="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32" xfId="0" applyFill="1" applyBorder="1" applyAlignment="1" quotePrefix="1">
      <alignment horizontal="center"/>
    </xf>
    <xf numFmtId="0" fontId="0" fillId="3" borderId="33" xfId="0" applyFill="1" applyBorder="1" applyAlignment="1" quotePrefix="1">
      <alignment horizontal="center"/>
    </xf>
    <xf numFmtId="0" fontId="0" fillId="3" borderId="34" xfId="0" applyFill="1" applyBorder="1" applyAlignment="1" quotePrefix="1">
      <alignment horizontal="center"/>
    </xf>
    <xf numFmtId="0" fontId="0" fillId="3" borderId="35" xfId="0" applyFill="1" applyBorder="1" applyAlignment="1" quotePrefix="1">
      <alignment horizontal="center"/>
    </xf>
    <xf numFmtId="0" fontId="0" fillId="3" borderId="2" xfId="0" applyFill="1" applyBorder="1" applyAlignment="1" quotePrefix="1">
      <alignment horizontal="center"/>
    </xf>
    <xf numFmtId="0" fontId="0" fillId="3" borderId="36" xfId="0" applyFill="1" applyBorder="1" applyAlignment="1" quotePrefix="1">
      <alignment horizontal="center"/>
    </xf>
    <xf numFmtId="0" fontId="0" fillId="3" borderId="26" xfId="0" applyFill="1" applyBorder="1" applyAlignment="1" quotePrefix="1">
      <alignment horizontal="center"/>
    </xf>
    <xf numFmtId="0" fontId="0" fillId="3" borderId="27" xfId="0" applyFill="1" applyBorder="1" applyAlignment="1" quotePrefix="1">
      <alignment horizontal="center"/>
    </xf>
    <xf numFmtId="0" fontId="0" fillId="3" borderId="30" xfId="0" applyFill="1" applyBorder="1" applyAlignment="1" quotePrefix="1">
      <alignment horizontal="center"/>
    </xf>
    <xf numFmtId="0" fontId="0" fillId="3" borderId="37" xfId="0" applyFill="1" applyBorder="1" applyAlignment="1" quotePrefix="1">
      <alignment horizontal="center"/>
    </xf>
    <xf numFmtId="0" fontId="0" fillId="3" borderId="28" xfId="0" applyFill="1" applyBorder="1" applyAlignment="1" quotePrefix="1">
      <alignment horizontal="center"/>
    </xf>
    <xf numFmtId="0" fontId="0" fillId="3" borderId="38" xfId="0" applyFill="1" applyBorder="1" applyAlignment="1" quotePrefix="1">
      <alignment horizontal="center"/>
    </xf>
    <xf numFmtId="0" fontId="0" fillId="3" borderId="42" xfId="0" applyFill="1" applyBorder="1" applyAlignment="1" quotePrefix="1">
      <alignment horizontal="center"/>
    </xf>
    <xf numFmtId="0" fontId="0" fillId="3" borderId="5" xfId="0" applyFill="1" applyBorder="1" applyAlignment="1" quotePrefix="1">
      <alignment horizontal="center"/>
    </xf>
    <xf numFmtId="0" fontId="0" fillId="3" borderId="1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0" fontId="0" fillId="3" borderId="50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51" xfId="0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16" fontId="0" fillId="3" borderId="1" xfId="0" applyNumberFormat="1" applyFill="1" applyBorder="1" applyAlignment="1">
      <alignment horizontal="center"/>
    </xf>
    <xf numFmtId="16" fontId="0" fillId="3" borderId="43" xfId="0" applyNumberFormat="1" applyFill="1" applyBorder="1" applyAlignment="1">
      <alignment horizontal="center"/>
    </xf>
    <xf numFmtId="16" fontId="0" fillId="3" borderId="44" xfId="0" applyNumberFormat="1" applyFill="1" applyBorder="1" applyAlignment="1">
      <alignment horizontal="center"/>
    </xf>
    <xf numFmtId="16" fontId="0" fillId="3" borderId="33" xfId="0" applyNumberFormat="1" applyFill="1" applyBorder="1" applyAlignment="1">
      <alignment horizontal="center"/>
    </xf>
    <xf numFmtId="16" fontId="0" fillId="3" borderId="45" xfId="0" applyNumberFormat="1" applyFill="1" applyBorder="1" applyAlignment="1">
      <alignment horizontal="center"/>
    </xf>
    <xf numFmtId="16" fontId="0" fillId="3" borderId="46" xfId="0" applyNumberFormat="1" applyFill="1" applyBorder="1" applyAlignment="1">
      <alignment horizontal="center"/>
    </xf>
    <xf numFmtId="16" fontId="0" fillId="3" borderId="31" xfId="0" applyNumberFormat="1" applyFill="1" applyBorder="1" applyAlignment="1">
      <alignment horizontal="center"/>
    </xf>
    <xf numFmtId="16" fontId="0" fillId="3" borderId="25" xfId="0" applyNumberFormat="1" applyFill="1" applyBorder="1" applyAlignment="1">
      <alignment horizontal="center"/>
    </xf>
    <xf numFmtId="16" fontId="0" fillId="3" borderId="26" xfId="0" applyNumberFormat="1" applyFill="1" applyBorder="1" applyAlignment="1">
      <alignment horizontal="center"/>
    </xf>
    <xf numFmtId="16" fontId="0" fillId="3" borderId="47" xfId="0" applyNumberFormat="1" applyFill="1" applyBorder="1" applyAlignment="1">
      <alignment horizontal="center"/>
    </xf>
    <xf numFmtId="16" fontId="0" fillId="3" borderId="48" xfId="0" applyNumberFormat="1" applyFill="1" applyBorder="1" applyAlignment="1">
      <alignment horizontal="center"/>
    </xf>
    <xf numFmtId="16" fontId="0" fillId="3" borderId="29" xfId="0" applyNumberFormat="1" applyFill="1" applyBorder="1" applyAlignment="1">
      <alignment horizontal="center"/>
    </xf>
    <xf numFmtId="16" fontId="0" fillId="3" borderId="23" xfId="0" applyNumberFormat="1" applyFill="1" applyBorder="1" applyAlignment="1">
      <alignment horizontal="center"/>
    </xf>
    <xf numFmtId="16" fontId="0" fillId="3" borderId="49" xfId="0" applyNumberFormat="1" applyFill="1" applyBorder="1" applyAlignment="1">
      <alignment horizontal="center"/>
    </xf>
    <xf numFmtId="16" fontId="0" fillId="3" borderId="50" xfId="0" applyNumberFormat="1" applyFill="1" applyBorder="1" applyAlignment="1">
      <alignment horizontal="center"/>
    </xf>
    <xf numFmtId="16" fontId="0" fillId="3" borderId="40" xfId="0" applyNumberFormat="1" applyFill="1" applyBorder="1" applyAlignment="1">
      <alignment horizontal="center"/>
    </xf>
    <xf numFmtId="16" fontId="0" fillId="3" borderId="51" xfId="0" applyNumberFormat="1" applyFill="1" applyBorder="1" applyAlignment="1">
      <alignment horizontal="center"/>
    </xf>
    <xf numFmtId="16" fontId="0" fillId="3" borderId="32" xfId="0" applyNumberFormat="1" applyFill="1" applyBorder="1" applyAlignment="1" quotePrefix="1">
      <alignment horizontal="center"/>
    </xf>
    <xf numFmtId="16" fontId="0" fillId="3" borderId="33" xfId="0" applyNumberFormat="1" applyFill="1" applyBorder="1" applyAlignment="1" quotePrefix="1">
      <alignment horizontal="center"/>
    </xf>
    <xf numFmtId="16" fontId="0" fillId="3" borderId="34" xfId="0" applyNumberFormat="1" applyFill="1" applyBorder="1" applyAlignment="1" quotePrefix="1">
      <alignment horizontal="center"/>
    </xf>
    <xf numFmtId="16" fontId="0" fillId="3" borderId="35" xfId="0" applyNumberFormat="1" applyFill="1" applyBorder="1" applyAlignment="1" quotePrefix="1">
      <alignment horizontal="center"/>
    </xf>
    <xf numFmtId="16" fontId="0" fillId="3" borderId="2" xfId="0" applyNumberFormat="1" applyFill="1" applyBorder="1" applyAlignment="1" quotePrefix="1">
      <alignment horizontal="center"/>
    </xf>
    <xf numFmtId="16" fontId="0" fillId="3" borderId="36" xfId="0" applyNumberFormat="1" applyFill="1" applyBorder="1" applyAlignment="1" quotePrefix="1">
      <alignment horizontal="center"/>
    </xf>
    <xf numFmtId="16" fontId="0" fillId="3" borderId="26" xfId="0" applyNumberFormat="1" applyFill="1" applyBorder="1" applyAlignment="1" quotePrefix="1">
      <alignment horizontal="center"/>
    </xf>
    <xf numFmtId="16" fontId="0" fillId="3" borderId="27" xfId="0" applyNumberFormat="1" applyFill="1" applyBorder="1" applyAlignment="1" quotePrefix="1">
      <alignment horizontal="center"/>
    </xf>
    <xf numFmtId="16" fontId="0" fillId="3" borderId="30" xfId="0" applyNumberFormat="1" applyFill="1" applyBorder="1" applyAlignment="1" quotePrefix="1">
      <alignment horizontal="center"/>
    </xf>
    <xf numFmtId="16" fontId="0" fillId="3" borderId="37" xfId="0" applyNumberFormat="1" applyFill="1" applyBorder="1" applyAlignment="1" quotePrefix="1">
      <alignment horizontal="center"/>
    </xf>
    <xf numFmtId="16" fontId="0" fillId="3" borderId="28" xfId="0" applyNumberFormat="1" applyFill="1" applyBorder="1" applyAlignment="1" quotePrefix="1">
      <alignment horizontal="center"/>
    </xf>
    <xf numFmtId="16" fontId="0" fillId="3" borderId="38" xfId="0" applyNumberFormat="1" applyFill="1" applyBorder="1" applyAlignment="1" quotePrefix="1">
      <alignment horizontal="center"/>
    </xf>
    <xf numFmtId="16" fontId="0" fillId="3" borderId="39" xfId="0" applyNumberFormat="1" applyFill="1" applyBorder="1" applyAlignment="1" quotePrefix="1">
      <alignment horizontal="center"/>
    </xf>
    <xf numFmtId="16" fontId="0" fillId="3" borderId="40" xfId="0" applyNumberFormat="1" applyFill="1" applyBorder="1" applyAlignment="1" quotePrefix="1">
      <alignment horizontal="center"/>
    </xf>
    <xf numFmtId="16" fontId="0" fillId="3" borderId="41" xfId="0" applyNumberFormat="1" applyFill="1" applyBorder="1" applyAlignment="1" quotePrefix="1">
      <alignment horizontal="center"/>
    </xf>
    <xf numFmtId="16" fontId="0" fillId="3" borderId="42" xfId="0" applyNumberFormat="1" applyFill="1" applyBorder="1" applyAlignment="1" quotePrefix="1">
      <alignment horizontal="center"/>
    </xf>
    <xf numFmtId="16" fontId="0" fillId="3" borderId="5" xfId="0" applyNumberFormat="1" applyFill="1" applyBorder="1" applyAlignment="1" quotePrefix="1">
      <alignment horizontal="center"/>
    </xf>
    <xf numFmtId="0" fontId="0" fillId="3" borderId="39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3" fillId="0" borderId="6" xfId="0" applyFont="1" applyBorder="1" applyAlignment="1">
      <alignment horizontal="right"/>
    </xf>
    <xf numFmtId="0" fontId="0" fillId="0" borderId="22" xfId="0" applyBorder="1" applyAlignment="1">
      <alignment/>
    </xf>
    <xf numFmtId="0" fontId="0" fillId="0" borderId="3" xfId="0" applyBorder="1" applyAlignment="1">
      <alignment/>
    </xf>
    <xf numFmtId="0" fontId="0" fillId="0" borderId="2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right"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0" fillId="0" borderId="24" xfId="0" applyBorder="1" applyAlignment="1">
      <alignment/>
    </xf>
    <xf numFmtId="0" fontId="3" fillId="0" borderId="24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Alignment="1" quotePrefix="1">
      <alignment/>
    </xf>
    <xf numFmtId="0" fontId="0" fillId="0" borderId="3" xfId="0" applyFill="1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3" xfId="0" applyFill="1" applyBorder="1" applyAlignment="1">
      <alignment horizontal="center"/>
    </xf>
    <xf numFmtId="16" fontId="0" fillId="0" borderId="0" xfId="0" applyNumberForma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1" fontId="0" fillId="0" borderId="16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 quotePrefix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5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8" borderId="12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8" borderId="22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6" fillId="10" borderId="12" xfId="0" applyFont="1" applyFill="1" applyBorder="1" applyAlignment="1">
      <alignment horizontal="center"/>
    </xf>
    <xf numFmtId="0" fontId="3" fillId="10" borderId="8" xfId="0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0" fontId="3" fillId="11" borderId="12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6" fillId="11" borderId="7" xfId="0" applyFont="1" applyFill="1" applyBorder="1" applyAlignment="1">
      <alignment horizontal="center"/>
    </xf>
    <xf numFmtId="0" fontId="6" fillId="11" borderId="22" xfId="0" applyFont="1" applyFill="1" applyBorder="1" applyAlignment="1">
      <alignment horizontal="center"/>
    </xf>
    <xf numFmtId="0" fontId="3" fillId="11" borderId="7" xfId="0" applyFont="1" applyFill="1" applyBorder="1" applyAlignment="1">
      <alignment horizontal="center"/>
    </xf>
    <xf numFmtId="0" fontId="3" fillId="11" borderId="22" xfId="0" applyFont="1" applyFill="1" applyBorder="1" applyAlignment="1">
      <alignment horizontal="center"/>
    </xf>
    <xf numFmtId="0" fontId="3" fillId="11" borderId="8" xfId="0" applyFont="1" applyFill="1" applyBorder="1" applyAlignment="1">
      <alignment horizontal="center"/>
    </xf>
    <xf numFmtId="0" fontId="3" fillId="11" borderId="23" xfId="0" applyFont="1" applyFill="1" applyBorder="1" applyAlignment="1">
      <alignment horizontal="center"/>
    </xf>
    <xf numFmtId="0" fontId="6" fillId="12" borderId="12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3" fillId="12" borderId="22" xfId="0" applyFont="1" applyFill="1" applyBorder="1" applyAlignment="1">
      <alignment horizontal="center"/>
    </xf>
    <xf numFmtId="0" fontId="3" fillId="12" borderId="8" xfId="0" applyFont="1" applyFill="1" applyBorder="1" applyAlignment="1">
      <alignment horizontal="center"/>
    </xf>
    <xf numFmtId="0" fontId="3" fillId="12" borderId="23" xfId="0" applyFont="1" applyFill="1" applyBorder="1" applyAlignment="1">
      <alignment horizontal="center"/>
    </xf>
    <xf numFmtId="0" fontId="3" fillId="12" borderId="12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6" fillId="10" borderId="10" xfId="0" applyFont="1" applyFill="1" applyBorder="1" applyAlignment="1">
      <alignment horizontal="center"/>
    </xf>
    <xf numFmtId="16" fontId="3" fillId="6" borderId="7" xfId="0" applyNumberFormat="1" applyFont="1" applyFill="1" applyBorder="1" applyAlignment="1" quotePrefix="1">
      <alignment horizontal="center"/>
    </xf>
    <xf numFmtId="0" fontId="3" fillId="6" borderId="7" xfId="0" applyFont="1" applyFill="1" applyBorder="1" applyAlignment="1" quotePrefix="1">
      <alignment horizontal="center"/>
    </xf>
    <xf numFmtId="0" fontId="6" fillId="6" borderId="12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22" xfId="0" applyFont="1" applyFill="1" applyBorder="1" applyAlignment="1">
      <alignment horizontal="center"/>
    </xf>
    <xf numFmtId="16" fontId="6" fillId="6" borderId="7" xfId="0" applyNumberFormat="1" applyFont="1" applyFill="1" applyBorder="1" applyAlignment="1" quotePrefix="1">
      <alignment horizontal="center"/>
    </xf>
    <xf numFmtId="0" fontId="6" fillId="6" borderId="7" xfId="0" applyFont="1" applyFill="1" applyBorder="1" applyAlignment="1" quotePrefix="1">
      <alignment horizontal="center"/>
    </xf>
    <xf numFmtId="0" fontId="6" fillId="6" borderId="22" xfId="0" applyFont="1" applyFill="1" applyBorder="1" applyAlignment="1" quotePrefix="1">
      <alignment horizontal="center"/>
    </xf>
    <xf numFmtId="0" fontId="6" fillId="6" borderId="8" xfId="0" applyFont="1" applyFill="1" applyBorder="1" applyAlignment="1">
      <alignment horizontal="center"/>
    </xf>
    <xf numFmtId="0" fontId="6" fillId="6" borderId="23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7" fillId="13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10" borderId="0" xfId="0" applyFill="1" applyAlignment="1">
      <alignment/>
    </xf>
    <xf numFmtId="0" fontId="0" fillId="14" borderId="0" xfId="0" applyFill="1" applyBorder="1" applyAlignment="1">
      <alignment/>
    </xf>
    <xf numFmtId="0" fontId="0" fillId="8" borderId="0" xfId="0" applyFill="1" applyAlignment="1">
      <alignment/>
    </xf>
    <xf numFmtId="0" fontId="3" fillId="10" borderId="0" xfId="0" applyFont="1" applyFill="1" applyAlignment="1">
      <alignment horizontal="left"/>
    </xf>
    <xf numFmtId="0" fontId="3" fillId="8" borderId="0" xfId="0" applyFont="1" applyFill="1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3" borderId="9" xfId="0" applyFill="1" applyBorder="1" applyAlignment="1" quotePrefix="1">
      <alignment horizontal="center"/>
    </xf>
    <xf numFmtId="0" fontId="0" fillId="3" borderId="24" xfId="0" applyFill="1" applyBorder="1" applyAlignment="1" quotePrefix="1">
      <alignment horizontal="center"/>
    </xf>
    <xf numFmtId="0" fontId="0" fillId="3" borderId="58" xfId="0" applyFill="1" applyBorder="1" applyAlignment="1" quotePrefix="1">
      <alignment horizontal="center"/>
    </xf>
    <xf numFmtId="0" fontId="0" fillId="3" borderId="59" xfId="0" applyFill="1" applyBorder="1" applyAlignment="1" quotePrefix="1">
      <alignment horizontal="center"/>
    </xf>
    <xf numFmtId="0" fontId="0" fillId="3" borderId="11" xfId="0" applyFill="1" applyBorder="1" applyAlignment="1" quotePrefix="1">
      <alignment horizontal="center"/>
    </xf>
    <xf numFmtId="0" fontId="0" fillId="3" borderId="9" xfId="0" applyFill="1" applyBorder="1" applyAlignment="1">
      <alignment horizontal="center"/>
    </xf>
    <xf numFmtId="0" fontId="0" fillId="3" borderId="58" xfId="0" applyFill="1" applyBorder="1" applyAlignment="1">
      <alignment horizontal="center"/>
    </xf>
    <xf numFmtId="0" fontId="0" fillId="3" borderId="59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3" xfId="0" applyFill="1" applyBorder="1" applyAlignment="1" quotePrefix="1">
      <alignment horizontal="center"/>
    </xf>
    <xf numFmtId="0" fontId="0" fillId="3" borderId="4" xfId="0" applyFill="1" applyBorder="1" applyAlignment="1" quotePrefix="1">
      <alignment horizontal="center"/>
    </xf>
    <xf numFmtId="0" fontId="0" fillId="3" borderId="49" xfId="0" applyFill="1" applyBorder="1" applyAlignment="1" quotePrefix="1">
      <alignment horizontal="center"/>
    </xf>
    <xf numFmtId="0" fontId="0" fillId="0" borderId="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3" fillId="15" borderId="13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12" borderId="0" xfId="0" applyFont="1" applyFill="1" applyAlignment="1">
      <alignment horizontal="center"/>
    </xf>
    <xf numFmtId="0" fontId="0" fillId="0" borderId="7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Border="1" applyAlignment="1" quotePrefix="1">
      <alignment horizontal="center"/>
    </xf>
    <xf numFmtId="0" fontId="0" fillId="0" borderId="22" xfId="0" applyFont="1" applyBorder="1" applyAlignment="1" quotePrefix="1">
      <alignment horizontal="center"/>
    </xf>
    <xf numFmtId="0" fontId="0" fillId="0" borderId="23" xfId="0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0" fillId="0" borderId="6" xfId="0" applyNumberFormat="1" applyBorder="1" applyAlignment="1">
      <alignment/>
    </xf>
    <xf numFmtId="1" fontId="0" fillId="0" borderId="4" xfId="0" applyNumberFormat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0" fillId="8" borderId="0" xfId="0" applyNumberForma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190500</xdr:colOff>
      <xdr:row>60</xdr:row>
      <xdr:rowOff>85725</xdr:rowOff>
    </xdr:from>
    <xdr:to>
      <xdr:col>16</xdr:col>
      <xdr:colOff>161925</xdr:colOff>
      <xdr:row>61</xdr:row>
      <xdr:rowOff>114300</xdr:rowOff>
    </xdr:to>
    <xdr:grpSp>
      <xdr:nvGrpSpPr>
        <xdr:cNvPr id="1" name="Group 249"/>
        <xdr:cNvGrpSpPr>
          <a:grpSpLocks/>
        </xdr:cNvGrpSpPr>
      </xdr:nvGrpSpPr>
      <xdr:grpSpPr>
        <a:xfrm>
          <a:off x="6248400" y="10134600"/>
          <a:ext cx="1876425" cy="190500"/>
          <a:chOff x="290" y="183"/>
          <a:chExt cx="197" cy="20"/>
        </a:xfrm>
        <a:solidFill>
          <a:srgbClr val="FFFFFF"/>
        </a:solidFill>
      </xdr:grpSpPr>
      <xdr:sp>
        <xdr:nvSpPr>
          <xdr:cNvPr id="2" name="Line 250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51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" name="Group 252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5" name="Line 253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254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255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256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257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" name="Group 258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11" name="Line 259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260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261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262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263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190500</xdr:colOff>
      <xdr:row>62</xdr:row>
      <xdr:rowOff>66675</xdr:rowOff>
    </xdr:from>
    <xdr:to>
      <xdr:col>16</xdr:col>
      <xdr:colOff>161925</xdr:colOff>
      <xdr:row>63</xdr:row>
      <xdr:rowOff>95250</xdr:rowOff>
    </xdr:to>
    <xdr:grpSp>
      <xdr:nvGrpSpPr>
        <xdr:cNvPr id="16" name="Group 264"/>
        <xdr:cNvGrpSpPr>
          <a:grpSpLocks/>
        </xdr:cNvGrpSpPr>
      </xdr:nvGrpSpPr>
      <xdr:grpSpPr>
        <a:xfrm>
          <a:off x="6248400" y="10439400"/>
          <a:ext cx="1876425" cy="190500"/>
          <a:chOff x="290" y="183"/>
          <a:chExt cx="197" cy="20"/>
        </a:xfrm>
        <a:solidFill>
          <a:srgbClr val="FFFFFF"/>
        </a:solidFill>
      </xdr:grpSpPr>
      <xdr:sp>
        <xdr:nvSpPr>
          <xdr:cNvPr id="17" name="Line 265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266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9" name="Group 267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20" name="Line 268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269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270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271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272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5" name="Group 273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26" name="Line 274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Line 275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Line 276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Line 277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Line 278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200025</xdr:colOff>
      <xdr:row>62</xdr:row>
      <xdr:rowOff>57150</xdr:rowOff>
    </xdr:from>
    <xdr:to>
      <xdr:col>22</xdr:col>
      <xdr:colOff>171450</xdr:colOff>
      <xdr:row>63</xdr:row>
      <xdr:rowOff>85725</xdr:rowOff>
    </xdr:to>
    <xdr:grpSp>
      <xdr:nvGrpSpPr>
        <xdr:cNvPr id="31" name="Group 326"/>
        <xdr:cNvGrpSpPr>
          <a:grpSpLocks/>
        </xdr:cNvGrpSpPr>
      </xdr:nvGrpSpPr>
      <xdr:grpSpPr>
        <a:xfrm>
          <a:off x="8543925" y="10429875"/>
          <a:ext cx="1876425" cy="190500"/>
          <a:chOff x="290" y="183"/>
          <a:chExt cx="197" cy="20"/>
        </a:xfrm>
        <a:solidFill>
          <a:srgbClr val="FFFFFF"/>
        </a:solidFill>
      </xdr:grpSpPr>
      <xdr:sp>
        <xdr:nvSpPr>
          <xdr:cNvPr id="32" name="Line 327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28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4" name="Group 329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35" name="Line 330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Line 331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Line 332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Line 333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Line 334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0" name="Group 335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41" name="Line 336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Line 337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Line 338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Line 339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Line 340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180975</xdr:colOff>
      <xdr:row>50</xdr:row>
      <xdr:rowOff>76200</xdr:rowOff>
    </xdr:from>
    <xdr:to>
      <xdr:col>16</xdr:col>
      <xdr:colOff>152400</xdr:colOff>
      <xdr:row>51</xdr:row>
      <xdr:rowOff>104775</xdr:rowOff>
    </xdr:to>
    <xdr:grpSp>
      <xdr:nvGrpSpPr>
        <xdr:cNvPr id="46" name="Group 527"/>
        <xdr:cNvGrpSpPr>
          <a:grpSpLocks/>
        </xdr:cNvGrpSpPr>
      </xdr:nvGrpSpPr>
      <xdr:grpSpPr>
        <a:xfrm>
          <a:off x="6238875" y="8477250"/>
          <a:ext cx="1876425" cy="190500"/>
          <a:chOff x="291" y="269"/>
          <a:chExt cx="197" cy="20"/>
        </a:xfrm>
        <a:solidFill>
          <a:srgbClr val="FFFFFF"/>
        </a:solidFill>
      </xdr:grpSpPr>
      <xdr:grpSp>
        <xdr:nvGrpSpPr>
          <xdr:cNvPr id="47" name="Group 528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48" name="Line 529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Line 530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0" name="Group 531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51" name="Line 532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Line 533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Line 534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Line 535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" name="Line 536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6" name="Group 537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57" name="Line 538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" name="Line 539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" name="Line 540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" name="Line 541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" name="Line 542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190500</xdr:colOff>
      <xdr:row>44</xdr:row>
      <xdr:rowOff>85725</xdr:rowOff>
    </xdr:from>
    <xdr:to>
      <xdr:col>16</xdr:col>
      <xdr:colOff>161925</xdr:colOff>
      <xdr:row>45</xdr:row>
      <xdr:rowOff>114300</xdr:rowOff>
    </xdr:to>
    <xdr:grpSp>
      <xdr:nvGrpSpPr>
        <xdr:cNvPr id="62" name="Group 559"/>
        <xdr:cNvGrpSpPr>
          <a:grpSpLocks/>
        </xdr:cNvGrpSpPr>
      </xdr:nvGrpSpPr>
      <xdr:grpSpPr>
        <a:xfrm>
          <a:off x="6248400" y="7505700"/>
          <a:ext cx="1876425" cy="190500"/>
          <a:chOff x="290" y="183"/>
          <a:chExt cx="197" cy="20"/>
        </a:xfrm>
        <a:solidFill>
          <a:srgbClr val="FFFFFF"/>
        </a:solidFill>
      </xdr:grpSpPr>
      <xdr:sp>
        <xdr:nvSpPr>
          <xdr:cNvPr id="63" name="Line 560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561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5" name="Group 562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66" name="Line 563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" name="Line 564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" name="Line 565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" name="Line 566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" name="Line 567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1" name="Group 568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72" name="Line 569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" name="Line 570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" name="Line 571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" name="Line 572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" name="Line 573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190500</xdr:colOff>
      <xdr:row>46</xdr:row>
      <xdr:rowOff>66675</xdr:rowOff>
    </xdr:from>
    <xdr:to>
      <xdr:col>16</xdr:col>
      <xdr:colOff>161925</xdr:colOff>
      <xdr:row>47</xdr:row>
      <xdr:rowOff>95250</xdr:rowOff>
    </xdr:to>
    <xdr:grpSp>
      <xdr:nvGrpSpPr>
        <xdr:cNvPr id="77" name="Group 574"/>
        <xdr:cNvGrpSpPr>
          <a:grpSpLocks/>
        </xdr:cNvGrpSpPr>
      </xdr:nvGrpSpPr>
      <xdr:grpSpPr>
        <a:xfrm>
          <a:off x="6248400" y="7810500"/>
          <a:ext cx="1876425" cy="190500"/>
          <a:chOff x="290" y="183"/>
          <a:chExt cx="197" cy="20"/>
        </a:xfrm>
        <a:solidFill>
          <a:srgbClr val="FFFFFF"/>
        </a:solidFill>
      </xdr:grpSpPr>
      <xdr:sp>
        <xdr:nvSpPr>
          <xdr:cNvPr id="78" name="Line 575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576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80" name="Group 577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81" name="Line 578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" name="Line 579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3" name="Line 580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" name="Line 581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" name="Line 582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6" name="Group 583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87" name="Line 584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" name="Line 585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" name="Line 586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" name="Line 587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1" name="Line 588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180975</xdr:colOff>
      <xdr:row>42</xdr:row>
      <xdr:rowOff>76200</xdr:rowOff>
    </xdr:from>
    <xdr:to>
      <xdr:col>16</xdr:col>
      <xdr:colOff>152400</xdr:colOff>
      <xdr:row>43</xdr:row>
      <xdr:rowOff>104775</xdr:rowOff>
    </xdr:to>
    <xdr:grpSp>
      <xdr:nvGrpSpPr>
        <xdr:cNvPr id="92" name="Group 589"/>
        <xdr:cNvGrpSpPr>
          <a:grpSpLocks/>
        </xdr:cNvGrpSpPr>
      </xdr:nvGrpSpPr>
      <xdr:grpSpPr>
        <a:xfrm>
          <a:off x="6238875" y="7162800"/>
          <a:ext cx="1876425" cy="190500"/>
          <a:chOff x="291" y="269"/>
          <a:chExt cx="197" cy="20"/>
        </a:xfrm>
        <a:solidFill>
          <a:srgbClr val="FFFFFF"/>
        </a:solidFill>
      </xdr:grpSpPr>
      <xdr:grpSp>
        <xdr:nvGrpSpPr>
          <xdr:cNvPr id="93" name="Group 590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94" name="Line 591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5" name="Line 592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6" name="Group 593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97" name="Line 594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" name="Line 595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" name="Line 596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0" name="Line 597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1" name="Line 598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2" name="Group 599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103" name="Line 600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4" name="Line 601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5" name="Line 602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6" name="Line 603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" name="Line 604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190500</xdr:colOff>
      <xdr:row>40</xdr:row>
      <xdr:rowOff>66675</xdr:rowOff>
    </xdr:from>
    <xdr:to>
      <xdr:col>16</xdr:col>
      <xdr:colOff>161925</xdr:colOff>
      <xdr:row>41</xdr:row>
      <xdr:rowOff>95250</xdr:rowOff>
    </xdr:to>
    <xdr:grpSp>
      <xdr:nvGrpSpPr>
        <xdr:cNvPr id="108" name="Group 605"/>
        <xdr:cNvGrpSpPr>
          <a:grpSpLocks/>
        </xdr:cNvGrpSpPr>
      </xdr:nvGrpSpPr>
      <xdr:grpSpPr>
        <a:xfrm>
          <a:off x="6248400" y="6829425"/>
          <a:ext cx="1876425" cy="190500"/>
          <a:chOff x="291" y="269"/>
          <a:chExt cx="197" cy="20"/>
        </a:xfrm>
        <a:solidFill>
          <a:srgbClr val="FFFFFF"/>
        </a:solidFill>
      </xdr:grpSpPr>
      <xdr:grpSp>
        <xdr:nvGrpSpPr>
          <xdr:cNvPr id="109" name="Group 606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110" name="Line 607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1" name="Line 608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2" name="Group 609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113" name="Line 610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4" name="Line 611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5" name="Line 612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6" name="Line 613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7" name="Line 614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8" name="Group 615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119" name="Line 616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0" name="Line 617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1" name="Line 618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2" name="Line 619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3" name="Line 620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200025</xdr:colOff>
      <xdr:row>60</xdr:row>
      <xdr:rowOff>85725</xdr:rowOff>
    </xdr:from>
    <xdr:to>
      <xdr:col>22</xdr:col>
      <xdr:colOff>171450</xdr:colOff>
      <xdr:row>61</xdr:row>
      <xdr:rowOff>114300</xdr:rowOff>
    </xdr:to>
    <xdr:grpSp>
      <xdr:nvGrpSpPr>
        <xdr:cNvPr id="124" name="Group 745"/>
        <xdr:cNvGrpSpPr>
          <a:grpSpLocks/>
        </xdr:cNvGrpSpPr>
      </xdr:nvGrpSpPr>
      <xdr:grpSpPr>
        <a:xfrm>
          <a:off x="8543925" y="10134600"/>
          <a:ext cx="1876425" cy="190500"/>
          <a:chOff x="290" y="183"/>
          <a:chExt cx="197" cy="20"/>
        </a:xfrm>
        <a:solidFill>
          <a:srgbClr val="FFFFFF"/>
        </a:solidFill>
      </xdr:grpSpPr>
      <xdr:sp>
        <xdr:nvSpPr>
          <xdr:cNvPr id="125" name="Line 746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Line 747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7" name="Group 748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128" name="Line 749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" name="Line 750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" name="Line 751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" name="Line 752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" name="Line 753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3" name="Group 754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134" name="Line 755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5" name="Line 756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" name="Line 757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7" name="Line 758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" name="Line 759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200025</xdr:colOff>
      <xdr:row>50</xdr:row>
      <xdr:rowOff>66675</xdr:rowOff>
    </xdr:from>
    <xdr:to>
      <xdr:col>22</xdr:col>
      <xdr:colOff>171450</xdr:colOff>
      <xdr:row>51</xdr:row>
      <xdr:rowOff>95250</xdr:rowOff>
    </xdr:to>
    <xdr:grpSp>
      <xdr:nvGrpSpPr>
        <xdr:cNvPr id="139" name="Group 838"/>
        <xdr:cNvGrpSpPr>
          <a:grpSpLocks/>
        </xdr:cNvGrpSpPr>
      </xdr:nvGrpSpPr>
      <xdr:grpSpPr>
        <a:xfrm>
          <a:off x="8543925" y="8467725"/>
          <a:ext cx="1876425" cy="190500"/>
          <a:chOff x="291" y="269"/>
          <a:chExt cx="197" cy="20"/>
        </a:xfrm>
        <a:solidFill>
          <a:srgbClr val="FFFFFF"/>
        </a:solidFill>
      </xdr:grpSpPr>
      <xdr:grpSp>
        <xdr:nvGrpSpPr>
          <xdr:cNvPr id="140" name="Group 839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141" name="Line 840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2" name="Line 841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3" name="Group 842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144" name="Line 843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5" name="Line 844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6" name="Line 845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7" name="Line 846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8" name="Line 847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9" name="Group 848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150" name="Line 849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1" name="Line 850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2" name="Line 851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3" name="Line 852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4" name="Line 853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200025</xdr:colOff>
      <xdr:row>46</xdr:row>
      <xdr:rowOff>57150</xdr:rowOff>
    </xdr:from>
    <xdr:to>
      <xdr:col>22</xdr:col>
      <xdr:colOff>171450</xdr:colOff>
      <xdr:row>47</xdr:row>
      <xdr:rowOff>85725</xdr:rowOff>
    </xdr:to>
    <xdr:grpSp>
      <xdr:nvGrpSpPr>
        <xdr:cNvPr id="155" name="Group 854"/>
        <xdr:cNvGrpSpPr>
          <a:grpSpLocks/>
        </xdr:cNvGrpSpPr>
      </xdr:nvGrpSpPr>
      <xdr:grpSpPr>
        <a:xfrm>
          <a:off x="8543925" y="7800975"/>
          <a:ext cx="1876425" cy="190500"/>
          <a:chOff x="290" y="183"/>
          <a:chExt cx="197" cy="20"/>
        </a:xfrm>
        <a:solidFill>
          <a:srgbClr val="FFFFFF"/>
        </a:solidFill>
      </xdr:grpSpPr>
      <xdr:sp>
        <xdr:nvSpPr>
          <xdr:cNvPr id="156" name="Line 855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856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58" name="Group 857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159" name="Line 858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0" name="Line 859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1" name="Line 860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2" name="Line 861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3" name="Line 862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64" name="Group 863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165" name="Line 864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" name="Line 865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7" name="Line 866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8" name="Line 867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9" name="Line 868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200025</xdr:colOff>
      <xdr:row>44</xdr:row>
      <xdr:rowOff>85725</xdr:rowOff>
    </xdr:from>
    <xdr:to>
      <xdr:col>22</xdr:col>
      <xdr:colOff>171450</xdr:colOff>
      <xdr:row>45</xdr:row>
      <xdr:rowOff>114300</xdr:rowOff>
    </xdr:to>
    <xdr:grpSp>
      <xdr:nvGrpSpPr>
        <xdr:cNvPr id="170" name="Group 869"/>
        <xdr:cNvGrpSpPr>
          <a:grpSpLocks/>
        </xdr:cNvGrpSpPr>
      </xdr:nvGrpSpPr>
      <xdr:grpSpPr>
        <a:xfrm>
          <a:off x="8543925" y="7505700"/>
          <a:ext cx="1876425" cy="190500"/>
          <a:chOff x="290" y="183"/>
          <a:chExt cx="197" cy="20"/>
        </a:xfrm>
        <a:solidFill>
          <a:srgbClr val="FFFFFF"/>
        </a:solidFill>
      </xdr:grpSpPr>
      <xdr:sp>
        <xdr:nvSpPr>
          <xdr:cNvPr id="171" name="Line 870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Line 871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73" name="Group 872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174" name="Line 873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5" name="Line 874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6" name="Line 875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7" name="Line 876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8" name="Line 877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9" name="Group 878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180" name="Line 879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1" name="Line 880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2" name="Line 881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3" name="Line 882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4" name="Line 883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200025</xdr:colOff>
      <xdr:row>40</xdr:row>
      <xdr:rowOff>66675</xdr:rowOff>
    </xdr:from>
    <xdr:to>
      <xdr:col>22</xdr:col>
      <xdr:colOff>171450</xdr:colOff>
      <xdr:row>41</xdr:row>
      <xdr:rowOff>95250</xdr:rowOff>
    </xdr:to>
    <xdr:grpSp>
      <xdr:nvGrpSpPr>
        <xdr:cNvPr id="185" name="Group 884"/>
        <xdr:cNvGrpSpPr>
          <a:grpSpLocks/>
        </xdr:cNvGrpSpPr>
      </xdr:nvGrpSpPr>
      <xdr:grpSpPr>
        <a:xfrm>
          <a:off x="8543925" y="6829425"/>
          <a:ext cx="1876425" cy="190500"/>
          <a:chOff x="291" y="269"/>
          <a:chExt cx="197" cy="20"/>
        </a:xfrm>
        <a:solidFill>
          <a:srgbClr val="FFFFFF"/>
        </a:solidFill>
      </xdr:grpSpPr>
      <xdr:grpSp>
        <xdr:nvGrpSpPr>
          <xdr:cNvPr id="186" name="Group 885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187" name="Line 886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8" name="Line 887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89" name="Group 888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190" name="Line 889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" name="Line 890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" name="Line 891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" name="Line 892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" name="Line 893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95" name="Group 894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196" name="Line 895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" name="Line 896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8" name="Line 897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9" name="Line 898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0" name="Line 899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9525</xdr:colOff>
      <xdr:row>73</xdr:row>
      <xdr:rowOff>9525</xdr:rowOff>
    </xdr:from>
    <xdr:to>
      <xdr:col>3</xdr:col>
      <xdr:colOff>85725</xdr:colOff>
      <xdr:row>73</xdr:row>
      <xdr:rowOff>85725</xdr:rowOff>
    </xdr:to>
    <xdr:sp>
      <xdr:nvSpPr>
        <xdr:cNvPr id="201" name="Oval 993"/>
        <xdr:cNvSpPr>
          <a:spLocks/>
        </xdr:cNvSpPr>
      </xdr:nvSpPr>
      <xdr:spPr>
        <a:xfrm>
          <a:off x="1047750" y="122015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304800</xdr:colOff>
      <xdr:row>73</xdr:row>
      <xdr:rowOff>0</xdr:rowOff>
    </xdr:from>
    <xdr:to>
      <xdr:col>12</xdr:col>
      <xdr:colOff>0</xdr:colOff>
      <xdr:row>73</xdr:row>
      <xdr:rowOff>76200</xdr:rowOff>
    </xdr:to>
    <xdr:sp>
      <xdr:nvSpPr>
        <xdr:cNvPr id="202" name="Oval 994"/>
        <xdr:cNvSpPr>
          <a:spLocks/>
        </xdr:cNvSpPr>
      </xdr:nvSpPr>
      <xdr:spPr>
        <a:xfrm>
          <a:off x="6362700" y="121920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304800</xdr:colOff>
      <xdr:row>75</xdr:row>
      <xdr:rowOff>0</xdr:rowOff>
    </xdr:from>
    <xdr:to>
      <xdr:col>12</xdr:col>
      <xdr:colOff>0</xdr:colOff>
      <xdr:row>75</xdr:row>
      <xdr:rowOff>76200</xdr:rowOff>
    </xdr:to>
    <xdr:sp>
      <xdr:nvSpPr>
        <xdr:cNvPr id="203" name="Oval 995"/>
        <xdr:cNvSpPr>
          <a:spLocks/>
        </xdr:cNvSpPr>
      </xdr:nvSpPr>
      <xdr:spPr>
        <a:xfrm>
          <a:off x="6362700" y="125158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58</xdr:row>
      <xdr:rowOff>57150</xdr:rowOff>
    </xdr:from>
    <xdr:to>
      <xdr:col>16</xdr:col>
      <xdr:colOff>104775</xdr:colOff>
      <xdr:row>59</xdr:row>
      <xdr:rowOff>85725</xdr:rowOff>
    </xdr:to>
    <xdr:grpSp>
      <xdr:nvGrpSpPr>
        <xdr:cNvPr id="204" name="Group 997"/>
        <xdr:cNvGrpSpPr>
          <a:grpSpLocks/>
        </xdr:cNvGrpSpPr>
      </xdr:nvGrpSpPr>
      <xdr:grpSpPr>
        <a:xfrm>
          <a:off x="6191250" y="9772650"/>
          <a:ext cx="1876425" cy="190500"/>
          <a:chOff x="290" y="183"/>
          <a:chExt cx="197" cy="20"/>
        </a:xfrm>
        <a:solidFill>
          <a:srgbClr val="FFFFFF"/>
        </a:solidFill>
      </xdr:grpSpPr>
      <xdr:sp>
        <xdr:nvSpPr>
          <xdr:cNvPr id="205" name="Line 998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Line 999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07" name="Group 1000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208" name="Line 1001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9" name="Line 1002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0" name="Line 1003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1" name="Line 1004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2" name="Line 1005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13" name="Group 1006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214" name="Line 1007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5" name="Line 1008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6" name="Line 1009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7" name="Line 1010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8" name="Line 1011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161925</xdr:colOff>
      <xdr:row>56</xdr:row>
      <xdr:rowOff>66675</xdr:rowOff>
    </xdr:from>
    <xdr:to>
      <xdr:col>16</xdr:col>
      <xdr:colOff>133350</xdr:colOff>
      <xdr:row>57</xdr:row>
      <xdr:rowOff>95250</xdr:rowOff>
    </xdr:to>
    <xdr:grpSp>
      <xdr:nvGrpSpPr>
        <xdr:cNvPr id="219" name="Group 1012"/>
        <xdr:cNvGrpSpPr>
          <a:grpSpLocks/>
        </xdr:cNvGrpSpPr>
      </xdr:nvGrpSpPr>
      <xdr:grpSpPr>
        <a:xfrm>
          <a:off x="6219825" y="9458325"/>
          <a:ext cx="1876425" cy="190500"/>
          <a:chOff x="290" y="183"/>
          <a:chExt cx="197" cy="20"/>
        </a:xfrm>
        <a:solidFill>
          <a:srgbClr val="FFFFFF"/>
        </a:solidFill>
      </xdr:grpSpPr>
      <xdr:sp>
        <xdr:nvSpPr>
          <xdr:cNvPr id="220" name="Line 1013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Line 1014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22" name="Group 1015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223" name="Line 1016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4" name="Line 1017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5" name="Line 1018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6" name="Line 1019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7" name="Line 1020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28" name="Group 1021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229" name="Line 1022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0" name="Line 1023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1" name="Line 0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2" name="Line 1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3" name="Line 2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190500</xdr:colOff>
      <xdr:row>54</xdr:row>
      <xdr:rowOff>66675</xdr:rowOff>
    </xdr:from>
    <xdr:to>
      <xdr:col>16</xdr:col>
      <xdr:colOff>161925</xdr:colOff>
      <xdr:row>55</xdr:row>
      <xdr:rowOff>95250</xdr:rowOff>
    </xdr:to>
    <xdr:grpSp>
      <xdr:nvGrpSpPr>
        <xdr:cNvPr id="234" name="Group 3"/>
        <xdr:cNvGrpSpPr>
          <a:grpSpLocks/>
        </xdr:cNvGrpSpPr>
      </xdr:nvGrpSpPr>
      <xdr:grpSpPr>
        <a:xfrm>
          <a:off x="6248400" y="9124950"/>
          <a:ext cx="1876425" cy="190500"/>
          <a:chOff x="291" y="269"/>
          <a:chExt cx="197" cy="20"/>
        </a:xfrm>
        <a:solidFill>
          <a:srgbClr val="FFFFFF"/>
        </a:solidFill>
      </xdr:grpSpPr>
      <xdr:grpSp>
        <xdr:nvGrpSpPr>
          <xdr:cNvPr id="235" name="Group 4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236" name="Line 5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7" name="Line 6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38" name="Group 7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239" name="Line 8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0" name="Line 9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1" name="Line 10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2" name="Line 11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3" name="Line 12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44" name="Group 13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245" name="Line 14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6" name="Line 15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7" name="Line 16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8" name="Line 17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9" name="Line 18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238125</xdr:colOff>
      <xdr:row>52</xdr:row>
      <xdr:rowOff>66675</xdr:rowOff>
    </xdr:from>
    <xdr:to>
      <xdr:col>16</xdr:col>
      <xdr:colOff>209550</xdr:colOff>
      <xdr:row>53</xdr:row>
      <xdr:rowOff>95250</xdr:rowOff>
    </xdr:to>
    <xdr:grpSp>
      <xdr:nvGrpSpPr>
        <xdr:cNvPr id="250" name="Group 19"/>
        <xdr:cNvGrpSpPr>
          <a:grpSpLocks/>
        </xdr:cNvGrpSpPr>
      </xdr:nvGrpSpPr>
      <xdr:grpSpPr>
        <a:xfrm>
          <a:off x="6296025" y="8801100"/>
          <a:ext cx="1876425" cy="190500"/>
          <a:chOff x="291" y="269"/>
          <a:chExt cx="197" cy="20"/>
        </a:xfrm>
        <a:solidFill>
          <a:srgbClr val="FFFFFF"/>
        </a:solidFill>
      </xdr:grpSpPr>
      <xdr:grpSp>
        <xdr:nvGrpSpPr>
          <xdr:cNvPr id="251" name="Group 20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252" name="Line 21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3" name="Line 22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54" name="Group 23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255" name="Line 24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6" name="Line 25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7" name="Line 26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8" name="Line 27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9" name="Line 28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60" name="Group 29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261" name="Line 30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2" name="Line 31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3" name="Line 32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4" name="Line 33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5" name="Line 34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180975</xdr:colOff>
      <xdr:row>48</xdr:row>
      <xdr:rowOff>95250</xdr:rowOff>
    </xdr:from>
    <xdr:to>
      <xdr:col>16</xdr:col>
      <xdr:colOff>152400</xdr:colOff>
      <xdr:row>49</xdr:row>
      <xdr:rowOff>123825</xdr:rowOff>
    </xdr:to>
    <xdr:grpSp>
      <xdr:nvGrpSpPr>
        <xdr:cNvPr id="266" name="Group 35"/>
        <xdr:cNvGrpSpPr>
          <a:grpSpLocks/>
        </xdr:cNvGrpSpPr>
      </xdr:nvGrpSpPr>
      <xdr:grpSpPr>
        <a:xfrm>
          <a:off x="6238875" y="8172450"/>
          <a:ext cx="1876425" cy="190500"/>
          <a:chOff x="290" y="183"/>
          <a:chExt cx="197" cy="20"/>
        </a:xfrm>
        <a:solidFill>
          <a:srgbClr val="FFFFFF"/>
        </a:solidFill>
      </xdr:grpSpPr>
      <xdr:sp>
        <xdr:nvSpPr>
          <xdr:cNvPr id="267" name="Line 36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Line 37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69" name="Group 38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270" name="Line 39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1" name="Line 40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2" name="Line 41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3" name="Line 42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4" name="Line 43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75" name="Group 44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276" name="Line 45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7" name="Line 46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8" name="Line 47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9" name="Line 48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0" name="Line 49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209550</xdr:colOff>
      <xdr:row>38</xdr:row>
      <xdr:rowOff>76200</xdr:rowOff>
    </xdr:from>
    <xdr:to>
      <xdr:col>16</xdr:col>
      <xdr:colOff>180975</xdr:colOff>
      <xdr:row>39</xdr:row>
      <xdr:rowOff>104775</xdr:rowOff>
    </xdr:to>
    <xdr:grpSp>
      <xdr:nvGrpSpPr>
        <xdr:cNvPr id="281" name="Group 50"/>
        <xdr:cNvGrpSpPr>
          <a:grpSpLocks/>
        </xdr:cNvGrpSpPr>
      </xdr:nvGrpSpPr>
      <xdr:grpSpPr>
        <a:xfrm>
          <a:off x="6267450" y="6505575"/>
          <a:ext cx="1876425" cy="190500"/>
          <a:chOff x="291" y="269"/>
          <a:chExt cx="197" cy="20"/>
        </a:xfrm>
        <a:solidFill>
          <a:srgbClr val="FFFFFF"/>
        </a:solidFill>
      </xdr:grpSpPr>
      <xdr:grpSp>
        <xdr:nvGrpSpPr>
          <xdr:cNvPr id="282" name="Group 51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283" name="Line 52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4" name="Line 53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85" name="Group 54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286" name="Line 55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7" name="Line 56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8" name="Line 57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9" name="Line 58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0" name="Line 59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91" name="Group 60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292" name="Line 61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3" name="Line 62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4" name="Line 63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5" name="Line 64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6" name="Line 65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238125</xdr:colOff>
      <xdr:row>36</xdr:row>
      <xdr:rowOff>57150</xdr:rowOff>
    </xdr:from>
    <xdr:to>
      <xdr:col>16</xdr:col>
      <xdr:colOff>209550</xdr:colOff>
      <xdr:row>37</xdr:row>
      <xdr:rowOff>85725</xdr:rowOff>
    </xdr:to>
    <xdr:grpSp>
      <xdr:nvGrpSpPr>
        <xdr:cNvPr id="297" name="Group 66"/>
        <xdr:cNvGrpSpPr>
          <a:grpSpLocks/>
        </xdr:cNvGrpSpPr>
      </xdr:nvGrpSpPr>
      <xdr:grpSpPr>
        <a:xfrm>
          <a:off x="6296025" y="6162675"/>
          <a:ext cx="1876425" cy="190500"/>
          <a:chOff x="291" y="269"/>
          <a:chExt cx="197" cy="20"/>
        </a:xfrm>
        <a:solidFill>
          <a:srgbClr val="FFFFFF"/>
        </a:solidFill>
      </xdr:grpSpPr>
      <xdr:grpSp>
        <xdr:nvGrpSpPr>
          <xdr:cNvPr id="298" name="Group 67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299" name="Line 68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0" name="Line 69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01" name="Group 70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302" name="Line 71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3" name="Line 72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4" name="Line 73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5" name="Line 74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6" name="Line 75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07" name="Group 76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308" name="Line 77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9" name="Line 78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0" name="Line 79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1" name="Line 80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2" name="Line 81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209550</xdr:colOff>
      <xdr:row>34</xdr:row>
      <xdr:rowOff>95250</xdr:rowOff>
    </xdr:from>
    <xdr:to>
      <xdr:col>16</xdr:col>
      <xdr:colOff>180975</xdr:colOff>
      <xdr:row>35</xdr:row>
      <xdr:rowOff>123825</xdr:rowOff>
    </xdr:to>
    <xdr:grpSp>
      <xdr:nvGrpSpPr>
        <xdr:cNvPr id="313" name="Group 82"/>
        <xdr:cNvGrpSpPr>
          <a:grpSpLocks/>
        </xdr:cNvGrpSpPr>
      </xdr:nvGrpSpPr>
      <xdr:grpSpPr>
        <a:xfrm>
          <a:off x="6267450" y="5867400"/>
          <a:ext cx="1876425" cy="190500"/>
          <a:chOff x="290" y="183"/>
          <a:chExt cx="197" cy="20"/>
        </a:xfrm>
        <a:solidFill>
          <a:srgbClr val="FFFFFF"/>
        </a:solidFill>
      </xdr:grpSpPr>
      <xdr:sp>
        <xdr:nvSpPr>
          <xdr:cNvPr id="314" name="Line 83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Line 84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16" name="Group 85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317" name="Line 86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8" name="Line 87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9" name="Line 88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0" name="Line 89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1" name="Line 90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22" name="Group 91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323" name="Line 92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4" name="Line 93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5" name="Line 94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6" name="Line 95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7" name="Line 96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190500</xdr:colOff>
      <xdr:row>32</xdr:row>
      <xdr:rowOff>85725</xdr:rowOff>
    </xdr:from>
    <xdr:to>
      <xdr:col>16</xdr:col>
      <xdr:colOff>161925</xdr:colOff>
      <xdr:row>33</xdr:row>
      <xdr:rowOff>114300</xdr:rowOff>
    </xdr:to>
    <xdr:grpSp>
      <xdr:nvGrpSpPr>
        <xdr:cNvPr id="328" name="Group 97"/>
        <xdr:cNvGrpSpPr>
          <a:grpSpLocks/>
        </xdr:cNvGrpSpPr>
      </xdr:nvGrpSpPr>
      <xdr:grpSpPr>
        <a:xfrm>
          <a:off x="6248400" y="5534025"/>
          <a:ext cx="1876425" cy="190500"/>
          <a:chOff x="290" y="183"/>
          <a:chExt cx="197" cy="20"/>
        </a:xfrm>
        <a:solidFill>
          <a:srgbClr val="FFFFFF"/>
        </a:solidFill>
      </xdr:grpSpPr>
      <xdr:sp>
        <xdr:nvSpPr>
          <xdr:cNvPr id="329" name="Line 98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Line 99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31" name="Group 100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332" name="Line 101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3" name="Line 102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4" name="Line 103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5" name="Line 104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6" name="Line 105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37" name="Group 106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338" name="Line 107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9" name="Line 108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0" name="Line 109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1" name="Line 110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2" name="Line 111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190500</xdr:colOff>
      <xdr:row>30</xdr:row>
      <xdr:rowOff>85725</xdr:rowOff>
    </xdr:from>
    <xdr:to>
      <xdr:col>16</xdr:col>
      <xdr:colOff>161925</xdr:colOff>
      <xdr:row>31</xdr:row>
      <xdr:rowOff>104775</xdr:rowOff>
    </xdr:to>
    <xdr:grpSp>
      <xdr:nvGrpSpPr>
        <xdr:cNvPr id="343" name="Group 112"/>
        <xdr:cNvGrpSpPr>
          <a:grpSpLocks/>
        </xdr:cNvGrpSpPr>
      </xdr:nvGrpSpPr>
      <xdr:grpSpPr>
        <a:xfrm>
          <a:off x="6248400" y="5191125"/>
          <a:ext cx="1876425" cy="190500"/>
          <a:chOff x="290" y="183"/>
          <a:chExt cx="197" cy="20"/>
        </a:xfrm>
        <a:solidFill>
          <a:srgbClr val="FFFFFF"/>
        </a:solidFill>
      </xdr:grpSpPr>
      <xdr:sp>
        <xdr:nvSpPr>
          <xdr:cNvPr id="344" name="Line 113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Line 114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46" name="Group 115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347" name="Line 116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8" name="Line 117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9" name="Line 118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0" name="Line 119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1" name="Line 120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52" name="Group 121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353" name="Line 122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4" name="Line 123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5" name="Line 124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6" name="Line 125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7" name="Line 126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190500</xdr:colOff>
      <xdr:row>28</xdr:row>
      <xdr:rowOff>104775</xdr:rowOff>
    </xdr:from>
    <xdr:to>
      <xdr:col>16</xdr:col>
      <xdr:colOff>161925</xdr:colOff>
      <xdr:row>29</xdr:row>
      <xdr:rowOff>123825</xdr:rowOff>
    </xdr:to>
    <xdr:grpSp>
      <xdr:nvGrpSpPr>
        <xdr:cNvPr id="358" name="Group 127"/>
        <xdr:cNvGrpSpPr>
          <a:grpSpLocks/>
        </xdr:cNvGrpSpPr>
      </xdr:nvGrpSpPr>
      <xdr:grpSpPr>
        <a:xfrm>
          <a:off x="6248400" y="4867275"/>
          <a:ext cx="1876425" cy="190500"/>
          <a:chOff x="290" y="183"/>
          <a:chExt cx="197" cy="20"/>
        </a:xfrm>
        <a:solidFill>
          <a:srgbClr val="FFFFFF"/>
        </a:solidFill>
      </xdr:grpSpPr>
      <xdr:sp>
        <xdr:nvSpPr>
          <xdr:cNvPr id="359" name="Line 128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Line 129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61" name="Group 130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362" name="Line 131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3" name="Line 132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4" name="Line 133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5" name="Line 134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6" name="Line 135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67" name="Group 136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368" name="Line 137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9" name="Line 138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0" name="Line 139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1" name="Line 140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2" name="Line 141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171450</xdr:colOff>
      <xdr:row>26</xdr:row>
      <xdr:rowOff>95250</xdr:rowOff>
    </xdr:from>
    <xdr:to>
      <xdr:col>16</xdr:col>
      <xdr:colOff>142875</xdr:colOff>
      <xdr:row>27</xdr:row>
      <xdr:rowOff>114300</xdr:rowOff>
    </xdr:to>
    <xdr:grpSp>
      <xdr:nvGrpSpPr>
        <xdr:cNvPr id="373" name="Group 142"/>
        <xdr:cNvGrpSpPr>
          <a:grpSpLocks/>
        </xdr:cNvGrpSpPr>
      </xdr:nvGrpSpPr>
      <xdr:grpSpPr>
        <a:xfrm>
          <a:off x="6229350" y="4514850"/>
          <a:ext cx="1876425" cy="190500"/>
          <a:chOff x="291" y="269"/>
          <a:chExt cx="197" cy="20"/>
        </a:xfrm>
        <a:solidFill>
          <a:srgbClr val="FFFFFF"/>
        </a:solidFill>
      </xdr:grpSpPr>
      <xdr:grpSp>
        <xdr:nvGrpSpPr>
          <xdr:cNvPr id="374" name="Group 143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375" name="Line 144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6" name="Line 145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77" name="Group 146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378" name="Line 147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9" name="Line 148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0" name="Line 149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1" name="Line 150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2" name="Line 151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83" name="Group 152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384" name="Line 153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5" name="Line 154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6" name="Line 155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7" name="Line 156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8" name="Line 157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219075</xdr:colOff>
      <xdr:row>24</xdr:row>
      <xdr:rowOff>76200</xdr:rowOff>
    </xdr:from>
    <xdr:to>
      <xdr:col>16</xdr:col>
      <xdr:colOff>190500</xdr:colOff>
      <xdr:row>25</xdr:row>
      <xdr:rowOff>95250</xdr:rowOff>
    </xdr:to>
    <xdr:grpSp>
      <xdr:nvGrpSpPr>
        <xdr:cNvPr id="389" name="Group 158"/>
        <xdr:cNvGrpSpPr>
          <a:grpSpLocks/>
        </xdr:cNvGrpSpPr>
      </xdr:nvGrpSpPr>
      <xdr:grpSpPr>
        <a:xfrm>
          <a:off x="6276975" y="4152900"/>
          <a:ext cx="1876425" cy="190500"/>
          <a:chOff x="291" y="269"/>
          <a:chExt cx="197" cy="20"/>
        </a:xfrm>
        <a:solidFill>
          <a:srgbClr val="FFFFFF"/>
        </a:solidFill>
      </xdr:grpSpPr>
      <xdr:grpSp>
        <xdr:nvGrpSpPr>
          <xdr:cNvPr id="390" name="Group 159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391" name="Line 160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2" name="Line 161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93" name="Group 162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394" name="Line 163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5" name="Line 164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6" name="Line 165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7" name="Line 166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8" name="Line 167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99" name="Group 168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400" name="Line 169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1" name="Line 170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2" name="Line 171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3" name="Line 172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4" name="Line 173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180975</xdr:colOff>
      <xdr:row>22</xdr:row>
      <xdr:rowOff>85725</xdr:rowOff>
    </xdr:from>
    <xdr:to>
      <xdr:col>16</xdr:col>
      <xdr:colOff>152400</xdr:colOff>
      <xdr:row>23</xdr:row>
      <xdr:rowOff>104775</xdr:rowOff>
    </xdr:to>
    <xdr:grpSp>
      <xdr:nvGrpSpPr>
        <xdr:cNvPr id="405" name="Group 174"/>
        <xdr:cNvGrpSpPr>
          <a:grpSpLocks/>
        </xdr:cNvGrpSpPr>
      </xdr:nvGrpSpPr>
      <xdr:grpSpPr>
        <a:xfrm>
          <a:off x="6238875" y="3819525"/>
          <a:ext cx="1876425" cy="190500"/>
          <a:chOff x="291" y="269"/>
          <a:chExt cx="197" cy="20"/>
        </a:xfrm>
        <a:solidFill>
          <a:srgbClr val="FFFFFF"/>
        </a:solidFill>
      </xdr:grpSpPr>
      <xdr:grpSp>
        <xdr:nvGrpSpPr>
          <xdr:cNvPr id="406" name="Group 175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407" name="Line 176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8" name="Line 177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09" name="Group 178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410" name="Line 179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1" name="Line 180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2" name="Line 181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3" name="Line 182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4" name="Line 183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15" name="Group 184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416" name="Line 185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7" name="Line 186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8" name="Line 187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9" name="Line 188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0" name="Line 189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190500</xdr:colOff>
      <xdr:row>18</xdr:row>
      <xdr:rowOff>85725</xdr:rowOff>
    </xdr:from>
    <xdr:to>
      <xdr:col>16</xdr:col>
      <xdr:colOff>161925</xdr:colOff>
      <xdr:row>19</xdr:row>
      <xdr:rowOff>104775</xdr:rowOff>
    </xdr:to>
    <xdr:grpSp>
      <xdr:nvGrpSpPr>
        <xdr:cNvPr id="421" name="Group 206"/>
        <xdr:cNvGrpSpPr>
          <a:grpSpLocks/>
        </xdr:cNvGrpSpPr>
      </xdr:nvGrpSpPr>
      <xdr:grpSpPr>
        <a:xfrm>
          <a:off x="6248400" y="3133725"/>
          <a:ext cx="1876425" cy="190500"/>
          <a:chOff x="290" y="183"/>
          <a:chExt cx="197" cy="20"/>
        </a:xfrm>
        <a:solidFill>
          <a:srgbClr val="FFFFFF"/>
        </a:solidFill>
      </xdr:grpSpPr>
      <xdr:sp>
        <xdr:nvSpPr>
          <xdr:cNvPr id="422" name="Line 207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Line 208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24" name="Group 209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425" name="Line 210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6" name="Line 211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7" name="Line 212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8" name="Line 213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9" name="Line 214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30" name="Group 215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431" name="Line 216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2" name="Line 217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3" name="Line 218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4" name="Line 219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5" name="Line 220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190500</xdr:colOff>
      <xdr:row>16</xdr:row>
      <xdr:rowOff>85725</xdr:rowOff>
    </xdr:from>
    <xdr:to>
      <xdr:col>16</xdr:col>
      <xdr:colOff>161925</xdr:colOff>
      <xdr:row>17</xdr:row>
      <xdr:rowOff>104775</xdr:rowOff>
    </xdr:to>
    <xdr:grpSp>
      <xdr:nvGrpSpPr>
        <xdr:cNvPr id="436" name="Group 221"/>
        <xdr:cNvGrpSpPr>
          <a:grpSpLocks/>
        </xdr:cNvGrpSpPr>
      </xdr:nvGrpSpPr>
      <xdr:grpSpPr>
        <a:xfrm>
          <a:off x="6248400" y="2790825"/>
          <a:ext cx="1876425" cy="190500"/>
          <a:chOff x="290" y="183"/>
          <a:chExt cx="197" cy="20"/>
        </a:xfrm>
        <a:solidFill>
          <a:srgbClr val="FFFFFF"/>
        </a:solidFill>
      </xdr:grpSpPr>
      <xdr:sp>
        <xdr:nvSpPr>
          <xdr:cNvPr id="437" name="Line 222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Line 223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39" name="Group 224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440" name="Line 225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1" name="Line 226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2" name="Line 227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3" name="Line 228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4" name="Line 229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45" name="Group 230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446" name="Line 231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7" name="Line 232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8" name="Line 233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9" name="Line 234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0" name="Line 235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190500</xdr:colOff>
      <xdr:row>14</xdr:row>
      <xdr:rowOff>85725</xdr:rowOff>
    </xdr:from>
    <xdr:to>
      <xdr:col>16</xdr:col>
      <xdr:colOff>161925</xdr:colOff>
      <xdr:row>15</xdr:row>
      <xdr:rowOff>104775</xdr:rowOff>
    </xdr:to>
    <xdr:grpSp>
      <xdr:nvGrpSpPr>
        <xdr:cNvPr id="451" name="Group 236"/>
        <xdr:cNvGrpSpPr>
          <a:grpSpLocks/>
        </xdr:cNvGrpSpPr>
      </xdr:nvGrpSpPr>
      <xdr:grpSpPr>
        <a:xfrm>
          <a:off x="6248400" y="2447925"/>
          <a:ext cx="1876425" cy="190500"/>
          <a:chOff x="290" y="183"/>
          <a:chExt cx="197" cy="20"/>
        </a:xfrm>
        <a:solidFill>
          <a:srgbClr val="FFFFFF"/>
        </a:solidFill>
      </xdr:grpSpPr>
      <xdr:sp>
        <xdr:nvSpPr>
          <xdr:cNvPr id="452" name="Line 237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Line 238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54" name="Group 239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455" name="Line 240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6" name="Line 241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7" name="Line 242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8" name="Line 243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9" name="Line 244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60" name="Group 245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461" name="Line 246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2" name="Line 247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3" name="Line 248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4" name="Line 249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5" name="Line 250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180975</xdr:colOff>
      <xdr:row>10</xdr:row>
      <xdr:rowOff>85725</xdr:rowOff>
    </xdr:from>
    <xdr:to>
      <xdr:col>16</xdr:col>
      <xdr:colOff>152400</xdr:colOff>
      <xdr:row>11</xdr:row>
      <xdr:rowOff>104775</xdr:rowOff>
    </xdr:to>
    <xdr:grpSp>
      <xdr:nvGrpSpPr>
        <xdr:cNvPr id="466" name="Group 281"/>
        <xdr:cNvGrpSpPr>
          <a:grpSpLocks/>
        </xdr:cNvGrpSpPr>
      </xdr:nvGrpSpPr>
      <xdr:grpSpPr>
        <a:xfrm>
          <a:off x="6238875" y="1762125"/>
          <a:ext cx="1876425" cy="190500"/>
          <a:chOff x="291" y="269"/>
          <a:chExt cx="197" cy="20"/>
        </a:xfrm>
        <a:solidFill>
          <a:srgbClr val="FFFFFF"/>
        </a:solidFill>
      </xdr:grpSpPr>
      <xdr:grpSp>
        <xdr:nvGrpSpPr>
          <xdr:cNvPr id="467" name="Group 282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468" name="Line 283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9" name="Line 284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70" name="Group 285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471" name="Line 286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2" name="Line 287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3" name="Line 288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4" name="Line 289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5" name="Line 290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76" name="Group 291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477" name="Line 292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8" name="Line 293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9" name="Line 294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0" name="Line 295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1" name="Line 296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180975</xdr:colOff>
      <xdr:row>8</xdr:row>
      <xdr:rowOff>85725</xdr:rowOff>
    </xdr:from>
    <xdr:to>
      <xdr:col>16</xdr:col>
      <xdr:colOff>152400</xdr:colOff>
      <xdr:row>9</xdr:row>
      <xdr:rowOff>104775</xdr:rowOff>
    </xdr:to>
    <xdr:grpSp>
      <xdr:nvGrpSpPr>
        <xdr:cNvPr id="482" name="Group 297"/>
        <xdr:cNvGrpSpPr>
          <a:grpSpLocks/>
        </xdr:cNvGrpSpPr>
      </xdr:nvGrpSpPr>
      <xdr:grpSpPr>
        <a:xfrm>
          <a:off x="6238875" y="1419225"/>
          <a:ext cx="1876425" cy="190500"/>
          <a:chOff x="291" y="269"/>
          <a:chExt cx="197" cy="20"/>
        </a:xfrm>
        <a:solidFill>
          <a:srgbClr val="FFFFFF"/>
        </a:solidFill>
      </xdr:grpSpPr>
      <xdr:grpSp>
        <xdr:nvGrpSpPr>
          <xdr:cNvPr id="483" name="Group 298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484" name="Line 299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5" name="Line 300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86" name="Group 301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487" name="Line 302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8" name="Line 303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9" name="Line 304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0" name="Line 305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1" name="Line 306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92" name="Group 307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493" name="Line 308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4" name="Line 309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5" name="Line 310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6" name="Line 311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7" name="Line 312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190500</xdr:colOff>
      <xdr:row>20</xdr:row>
      <xdr:rowOff>85725</xdr:rowOff>
    </xdr:from>
    <xdr:to>
      <xdr:col>16</xdr:col>
      <xdr:colOff>161925</xdr:colOff>
      <xdr:row>21</xdr:row>
      <xdr:rowOff>104775</xdr:rowOff>
    </xdr:to>
    <xdr:grpSp>
      <xdr:nvGrpSpPr>
        <xdr:cNvPr id="498" name="Group 313"/>
        <xdr:cNvGrpSpPr>
          <a:grpSpLocks/>
        </xdr:cNvGrpSpPr>
      </xdr:nvGrpSpPr>
      <xdr:grpSpPr>
        <a:xfrm>
          <a:off x="6248400" y="3476625"/>
          <a:ext cx="1876425" cy="190500"/>
          <a:chOff x="290" y="183"/>
          <a:chExt cx="197" cy="20"/>
        </a:xfrm>
        <a:solidFill>
          <a:srgbClr val="FFFFFF"/>
        </a:solidFill>
      </xdr:grpSpPr>
      <xdr:sp>
        <xdr:nvSpPr>
          <xdr:cNvPr id="499" name="Line 314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Line 315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01" name="Group 316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502" name="Line 317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3" name="Line 318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4" name="Line 319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5" name="Line 320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6" name="Line 321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07" name="Group 322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508" name="Line 323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9" name="Line 324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0" name="Line 325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1" name="Line 326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2" name="Line 327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180975</xdr:colOff>
      <xdr:row>12</xdr:row>
      <xdr:rowOff>85725</xdr:rowOff>
    </xdr:from>
    <xdr:to>
      <xdr:col>16</xdr:col>
      <xdr:colOff>152400</xdr:colOff>
      <xdr:row>13</xdr:row>
      <xdr:rowOff>104775</xdr:rowOff>
    </xdr:to>
    <xdr:grpSp>
      <xdr:nvGrpSpPr>
        <xdr:cNvPr id="513" name="Group 328"/>
        <xdr:cNvGrpSpPr>
          <a:grpSpLocks/>
        </xdr:cNvGrpSpPr>
      </xdr:nvGrpSpPr>
      <xdr:grpSpPr>
        <a:xfrm>
          <a:off x="6238875" y="2105025"/>
          <a:ext cx="1876425" cy="190500"/>
          <a:chOff x="291" y="269"/>
          <a:chExt cx="197" cy="20"/>
        </a:xfrm>
        <a:solidFill>
          <a:srgbClr val="FFFFFF"/>
        </a:solidFill>
      </xdr:grpSpPr>
      <xdr:grpSp>
        <xdr:nvGrpSpPr>
          <xdr:cNvPr id="514" name="Group 329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515" name="Line 330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6" name="Line 331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17" name="Group 332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518" name="Line 333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9" name="Line 334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0" name="Line 335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1" name="Line 336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2" name="Line 337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23" name="Group 338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524" name="Line 339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5" name="Line 340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6" name="Line 341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7" name="Line 342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8" name="Line 343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200025</xdr:colOff>
      <xdr:row>58</xdr:row>
      <xdr:rowOff>57150</xdr:rowOff>
    </xdr:from>
    <xdr:to>
      <xdr:col>22</xdr:col>
      <xdr:colOff>171450</xdr:colOff>
      <xdr:row>59</xdr:row>
      <xdr:rowOff>85725</xdr:rowOff>
    </xdr:to>
    <xdr:grpSp>
      <xdr:nvGrpSpPr>
        <xdr:cNvPr id="529" name="Group 344"/>
        <xdr:cNvGrpSpPr>
          <a:grpSpLocks/>
        </xdr:cNvGrpSpPr>
      </xdr:nvGrpSpPr>
      <xdr:grpSpPr>
        <a:xfrm>
          <a:off x="8543925" y="9772650"/>
          <a:ext cx="1876425" cy="190500"/>
          <a:chOff x="290" y="183"/>
          <a:chExt cx="197" cy="20"/>
        </a:xfrm>
        <a:solidFill>
          <a:srgbClr val="FFFFFF"/>
        </a:solidFill>
      </xdr:grpSpPr>
      <xdr:sp>
        <xdr:nvSpPr>
          <xdr:cNvPr id="530" name="Line 345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Line 346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32" name="Group 347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533" name="Line 348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4" name="Line 349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5" name="Line 350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6" name="Line 351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7" name="Line 352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38" name="Group 353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539" name="Line 354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0" name="Line 355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1" name="Line 356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2" name="Line 357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3" name="Line 358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200025</xdr:colOff>
      <xdr:row>56</xdr:row>
      <xdr:rowOff>57150</xdr:rowOff>
    </xdr:from>
    <xdr:to>
      <xdr:col>22</xdr:col>
      <xdr:colOff>171450</xdr:colOff>
      <xdr:row>57</xdr:row>
      <xdr:rowOff>85725</xdr:rowOff>
    </xdr:to>
    <xdr:grpSp>
      <xdr:nvGrpSpPr>
        <xdr:cNvPr id="544" name="Group 359"/>
        <xdr:cNvGrpSpPr>
          <a:grpSpLocks/>
        </xdr:cNvGrpSpPr>
      </xdr:nvGrpSpPr>
      <xdr:grpSpPr>
        <a:xfrm>
          <a:off x="8543925" y="9448800"/>
          <a:ext cx="1876425" cy="190500"/>
          <a:chOff x="290" y="183"/>
          <a:chExt cx="197" cy="20"/>
        </a:xfrm>
        <a:solidFill>
          <a:srgbClr val="FFFFFF"/>
        </a:solidFill>
      </xdr:grpSpPr>
      <xdr:sp>
        <xdr:nvSpPr>
          <xdr:cNvPr id="545" name="Line 360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Line 361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47" name="Group 362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548" name="Line 363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9" name="Line 364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0" name="Line 365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1" name="Line 366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2" name="Line 367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53" name="Group 368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554" name="Line 369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5" name="Line 370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6" name="Line 371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7" name="Line 372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8" name="Line 373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200025</xdr:colOff>
      <xdr:row>54</xdr:row>
      <xdr:rowOff>66675</xdr:rowOff>
    </xdr:from>
    <xdr:to>
      <xdr:col>22</xdr:col>
      <xdr:colOff>171450</xdr:colOff>
      <xdr:row>55</xdr:row>
      <xdr:rowOff>95250</xdr:rowOff>
    </xdr:to>
    <xdr:grpSp>
      <xdr:nvGrpSpPr>
        <xdr:cNvPr id="559" name="Group 374"/>
        <xdr:cNvGrpSpPr>
          <a:grpSpLocks/>
        </xdr:cNvGrpSpPr>
      </xdr:nvGrpSpPr>
      <xdr:grpSpPr>
        <a:xfrm>
          <a:off x="8543925" y="9124950"/>
          <a:ext cx="1876425" cy="190500"/>
          <a:chOff x="291" y="269"/>
          <a:chExt cx="197" cy="20"/>
        </a:xfrm>
        <a:solidFill>
          <a:srgbClr val="FFFFFF"/>
        </a:solidFill>
      </xdr:grpSpPr>
      <xdr:grpSp>
        <xdr:nvGrpSpPr>
          <xdr:cNvPr id="560" name="Group 375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561" name="Line 376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2" name="Line 377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63" name="Group 378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564" name="Line 379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5" name="Line 380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6" name="Line 381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7" name="Line 382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8" name="Line 383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69" name="Group 384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570" name="Line 385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1" name="Line 386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2" name="Line 387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3" name="Line 388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4" name="Line 389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200025</xdr:colOff>
      <xdr:row>52</xdr:row>
      <xdr:rowOff>66675</xdr:rowOff>
    </xdr:from>
    <xdr:to>
      <xdr:col>22</xdr:col>
      <xdr:colOff>171450</xdr:colOff>
      <xdr:row>53</xdr:row>
      <xdr:rowOff>95250</xdr:rowOff>
    </xdr:to>
    <xdr:grpSp>
      <xdr:nvGrpSpPr>
        <xdr:cNvPr id="575" name="Group 390"/>
        <xdr:cNvGrpSpPr>
          <a:grpSpLocks/>
        </xdr:cNvGrpSpPr>
      </xdr:nvGrpSpPr>
      <xdr:grpSpPr>
        <a:xfrm>
          <a:off x="8543925" y="8801100"/>
          <a:ext cx="1876425" cy="190500"/>
          <a:chOff x="291" y="269"/>
          <a:chExt cx="197" cy="20"/>
        </a:xfrm>
        <a:solidFill>
          <a:srgbClr val="FFFFFF"/>
        </a:solidFill>
      </xdr:grpSpPr>
      <xdr:grpSp>
        <xdr:nvGrpSpPr>
          <xdr:cNvPr id="576" name="Group 391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577" name="Line 392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8" name="Line 393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79" name="Group 394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580" name="Line 395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1" name="Line 396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2" name="Line 397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3" name="Line 398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4" name="Line 399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85" name="Group 400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586" name="Line 401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7" name="Line 402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8" name="Line 403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9" name="Line 404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0" name="Line 405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200025</xdr:colOff>
      <xdr:row>48</xdr:row>
      <xdr:rowOff>57150</xdr:rowOff>
    </xdr:from>
    <xdr:to>
      <xdr:col>22</xdr:col>
      <xdr:colOff>171450</xdr:colOff>
      <xdr:row>49</xdr:row>
      <xdr:rowOff>85725</xdr:rowOff>
    </xdr:to>
    <xdr:grpSp>
      <xdr:nvGrpSpPr>
        <xdr:cNvPr id="591" name="Group 406"/>
        <xdr:cNvGrpSpPr>
          <a:grpSpLocks/>
        </xdr:cNvGrpSpPr>
      </xdr:nvGrpSpPr>
      <xdr:grpSpPr>
        <a:xfrm>
          <a:off x="8543925" y="8134350"/>
          <a:ext cx="1876425" cy="190500"/>
          <a:chOff x="290" y="183"/>
          <a:chExt cx="197" cy="20"/>
        </a:xfrm>
        <a:solidFill>
          <a:srgbClr val="FFFFFF"/>
        </a:solidFill>
      </xdr:grpSpPr>
      <xdr:sp>
        <xdr:nvSpPr>
          <xdr:cNvPr id="592" name="Line 407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3" name="Line 408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94" name="Group 409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595" name="Line 410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6" name="Line 411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7" name="Line 412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8" name="Line 413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9" name="Line 414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00" name="Group 415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601" name="Line 416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2" name="Line 417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3" name="Line 418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4" name="Line 419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5" name="Line 420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200025</xdr:colOff>
      <xdr:row>42</xdr:row>
      <xdr:rowOff>85725</xdr:rowOff>
    </xdr:from>
    <xdr:to>
      <xdr:col>22</xdr:col>
      <xdr:colOff>171450</xdr:colOff>
      <xdr:row>43</xdr:row>
      <xdr:rowOff>114300</xdr:rowOff>
    </xdr:to>
    <xdr:grpSp>
      <xdr:nvGrpSpPr>
        <xdr:cNvPr id="606" name="Group 421"/>
        <xdr:cNvGrpSpPr>
          <a:grpSpLocks/>
        </xdr:cNvGrpSpPr>
      </xdr:nvGrpSpPr>
      <xdr:grpSpPr>
        <a:xfrm>
          <a:off x="8543925" y="7172325"/>
          <a:ext cx="1876425" cy="190500"/>
          <a:chOff x="290" y="183"/>
          <a:chExt cx="197" cy="20"/>
        </a:xfrm>
        <a:solidFill>
          <a:srgbClr val="FFFFFF"/>
        </a:solidFill>
      </xdr:grpSpPr>
      <xdr:sp>
        <xdr:nvSpPr>
          <xdr:cNvPr id="607" name="Line 422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Line 423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09" name="Group 424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610" name="Line 425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1" name="Line 426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2" name="Line 427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3" name="Line 428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4" name="Line 429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15" name="Group 430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616" name="Line 431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7" name="Line 432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8" name="Line 433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9" name="Line 434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0" name="Line 435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200025</xdr:colOff>
      <xdr:row>38</xdr:row>
      <xdr:rowOff>66675</xdr:rowOff>
    </xdr:from>
    <xdr:to>
      <xdr:col>22</xdr:col>
      <xdr:colOff>171450</xdr:colOff>
      <xdr:row>39</xdr:row>
      <xdr:rowOff>95250</xdr:rowOff>
    </xdr:to>
    <xdr:grpSp>
      <xdr:nvGrpSpPr>
        <xdr:cNvPr id="621" name="Group 436"/>
        <xdr:cNvGrpSpPr>
          <a:grpSpLocks/>
        </xdr:cNvGrpSpPr>
      </xdr:nvGrpSpPr>
      <xdr:grpSpPr>
        <a:xfrm>
          <a:off x="8543925" y="6496050"/>
          <a:ext cx="1876425" cy="190500"/>
          <a:chOff x="291" y="269"/>
          <a:chExt cx="197" cy="20"/>
        </a:xfrm>
        <a:solidFill>
          <a:srgbClr val="FFFFFF"/>
        </a:solidFill>
      </xdr:grpSpPr>
      <xdr:grpSp>
        <xdr:nvGrpSpPr>
          <xdr:cNvPr id="622" name="Group 437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623" name="Line 438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4" name="Line 439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25" name="Group 440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626" name="Line 441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7" name="Line 442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8" name="Line 443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9" name="Line 444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0" name="Line 445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31" name="Group 446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632" name="Line 447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3" name="Line 448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4" name="Line 449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5" name="Line 450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6" name="Line 451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200025</xdr:colOff>
      <xdr:row>36</xdr:row>
      <xdr:rowOff>66675</xdr:rowOff>
    </xdr:from>
    <xdr:to>
      <xdr:col>22</xdr:col>
      <xdr:colOff>171450</xdr:colOff>
      <xdr:row>37</xdr:row>
      <xdr:rowOff>95250</xdr:rowOff>
    </xdr:to>
    <xdr:grpSp>
      <xdr:nvGrpSpPr>
        <xdr:cNvPr id="637" name="Group 452"/>
        <xdr:cNvGrpSpPr>
          <a:grpSpLocks/>
        </xdr:cNvGrpSpPr>
      </xdr:nvGrpSpPr>
      <xdr:grpSpPr>
        <a:xfrm>
          <a:off x="8543925" y="6172200"/>
          <a:ext cx="1876425" cy="190500"/>
          <a:chOff x="291" y="269"/>
          <a:chExt cx="197" cy="20"/>
        </a:xfrm>
        <a:solidFill>
          <a:srgbClr val="FFFFFF"/>
        </a:solidFill>
      </xdr:grpSpPr>
      <xdr:grpSp>
        <xdr:nvGrpSpPr>
          <xdr:cNvPr id="638" name="Group 453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639" name="Line 454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0" name="Line 455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41" name="Group 456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642" name="Line 457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3" name="Line 458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4" name="Line 459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5" name="Line 460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6" name="Line 461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47" name="Group 462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648" name="Line 463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9" name="Line 464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0" name="Line 465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1" name="Line 466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2" name="Line 467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200025</xdr:colOff>
      <xdr:row>34</xdr:row>
      <xdr:rowOff>85725</xdr:rowOff>
    </xdr:from>
    <xdr:to>
      <xdr:col>22</xdr:col>
      <xdr:colOff>171450</xdr:colOff>
      <xdr:row>35</xdr:row>
      <xdr:rowOff>114300</xdr:rowOff>
    </xdr:to>
    <xdr:grpSp>
      <xdr:nvGrpSpPr>
        <xdr:cNvPr id="653" name="Group 468"/>
        <xdr:cNvGrpSpPr>
          <a:grpSpLocks/>
        </xdr:cNvGrpSpPr>
      </xdr:nvGrpSpPr>
      <xdr:grpSpPr>
        <a:xfrm>
          <a:off x="8543925" y="5857875"/>
          <a:ext cx="1876425" cy="190500"/>
          <a:chOff x="290" y="183"/>
          <a:chExt cx="197" cy="20"/>
        </a:xfrm>
        <a:solidFill>
          <a:srgbClr val="FFFFFF"/>
        </a:solidFill>
      </xdr:grpSpPr>
      <xdr:sp>
        <xdr:nvSpPr>
          <xdr:cNvPr id="654" name="Line 469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Line 470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56" name="Group 471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657" name="Line 472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8" name="Line 473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9" name="Line 474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0" name="Line 475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1" name="Line 476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62" name="Group 477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663" name="Line 478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4" name="Line 479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5" name="Line 480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6" name="Line 481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7" name="Line 482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200025</xdr:colOff>
      <xdr:row>32</xdr:row>
      <xdr:rowOff>85725</xdr:rowOff>
    </xdr:from>
    <xdr:to>
      <xdr:col>22</xdr:col>
      <xdr:colOff>171450</xdr:colOff>
      <xdr:row>33</xdr:row>
      <xdr:rowOff>114300</xdr:rowOff>
    </xdr:to>
    <xdr:grpSp>
      <xdr:nvGrpSpPr>
        <xdr:cNvPr id="668" name="Group 483"/>
        <xdr:cNvGrpSpPr>
          <a:grpSpLocks/>
        </xdr:cNvGrpSpPr>
      </xdr:nvGrpSpPr>
      <xdr:grpSpPr>
        <a:xfrm>
          <a:off x="8543925" y="5534025"/>
          <a:ext cx="1876425" cy="190500"/>
          <a:chOff x="290" y="183"/>
          <a:chExt cx="197" cy="20"/>
        </a:xfrm>
        <a:solidFill>
          <a:srgbClr val="FFFFFF"/>
        </a:solidFill>
      </xdr:grpSpPr>
      <xdr:sp>
        <xdr:nvSpPr>
          <xdr:cNvPr id="669" name="Line 484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0" name="Line 485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71" name="Group 486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672" name="Line 487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3" name="Line 488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4" name="Line 489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5" name="Line 490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6" name="Line 491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77" name="Group 492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678" name="Line 493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9" name="Line 494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0" name="Line 495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1" name="Line 496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2" name="Line 497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200025</xdr:colOff>
      <xdr:row>30</xdr:row>
      <xdr:rowOff>76200</xdr:rowOff>
    </xdr:from>
    <xdr:to>
      <xdr:col>22</xdr:col>
      <xdr:colOff>171450</xdr:colOff>
      <xdr:row>31</xdr:row>
      <xdr:rowOff>95250</xdr:rowOff>
    </xdr:to>
    <xdr:grpSp>
      <xdr:nvGrpSpPr>
        <xdr:cNvPr id="683" name="Group 498"/>
        <xdr:cNvGrpSpPr>
          <a:grpSpLocks/>
        </xdr:cNvGrpSpPr>
      </xdr:nvGrpSpPr>
      <xdr:grpSpPr>
        <a:xfrm>
          <a:off x="8543925" y="5181600"/>
          <a:ext cx="1876425" cy="190500"/>
          <a:chOff x="290" y="183"/>
          <a:chExt cx="197" cy="20"/>
        </a:xfrm>
        <a:solidFill>
          <a:srgbClr val="FFFFFF"/>
        </a:solidFill>
      </xdr:grpSpPr>
      <xdr:sp>
        <xdr:nvSpPr>
          <xdr:cNvPr id="684" name="Line 499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5" name="Line 500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86" name="Group 501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687" name="Line 502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8" name="Line 503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9" name="Line 504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0" name="Line 505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1" name="Line 506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92" name="Group 507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693" name="Line 508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4" name="Line 509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5" name="Line 510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6" name="Line 511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7" name="Line 512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200025</xdr:colOff>
      <xdr:row>28</xdr:row>
      <xdr:rowOff>85725</xdr:rowOff>
    </xdr:from>
    <xdr:to>
      <xdr:col>22</xdr:col>
      <xdr:colOff>171450</xdr:colOff>
      <xdr:row>29</xdr:row>
      <xdr:rowOff>104775</xdr:rowOff>
    </xdr:to>
    <xdr:grpSp>
      <xdr:nvGrpSpPr>
        <xdr:cNvPr id="698" name="Group 513"/>
        <xdr:cNvGrpSpPr>
          <a:grpSpLocks/>
        </xdr:cNvGrpSpPr>
      </xdr:nvGrpSpPr>
      <xdr:grpSpPr>
        <a:xfrm>
          <a:off x="8543925" y="4848225"/>
          <a:ext cx="1876425" cy="190500"/>
          <a:chOff x="290" y="183"/>
          <a:chExt cx="197" cy="20"/>
        </a:xfrm>
        <a:solidFill>
          <a:srgbClr val="FFFFFF"/>
        </a:solidFill>
      </xdr:grpSpPr>
      <xdr:sp>
        <xdr:nvSpPr>
          <xdr:cNvPr id="699" name="Line 514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Line 515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01" name="Group 516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702" name="Line 517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3" name="Line 518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4" name="Line 519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5" name="Line 520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6" name="Line 521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07" name="Group 522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708" name="Line 523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9" name="Line 524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0" name="Line 525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1" name="Line 526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2" name="Line 527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200025</xdr:colOff>
      <xdr:row>26</xdr:row>
      <xdr:rowOff>66675</xdr:rowOff>
    </xdr:from>
    <xdr:to>
      <xdr:col>22</xdr:col>
      <xdr:colOff>171450</xdr:colOff>
      <xdr:row>27</xdr:row>
      <xdr:rowOff>85725</xdr:rowOff>
    </xdr:to>
    <xdr:grpSp>
      <xdr:nvGrpSpPr>
        <xdr:cNvPr id="713" name="Group 528"/>
        <xdr:cNvGrpSpPr>
          <a:grpSpLocks/>
        </xdr:cNvGrpSpPr>
      </xdr:nvGrpSpPr>
      <xdr:grpSpPr>
        <a:xfrm>
          <a:off x="8543925" y="4486275"/>
          <a:ext cx="1876425" cy="190500"/>
          <a:chOff x="291" y="269"/>
          <a:chExt cx="197" cy="20"/>
        </a:xfrm>
        <a:solidFill>
          <a:srgbClr val="FFFFFF"/>
        </a:solidFill>
      </xdr:grpSpPr>
      <xdr:grpSp>
        <xdr:nvGrpSpPr>
          <xdr:cNvPr id="714" name="Group 529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715" name="Line 530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6" name="Line 531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17" name="Group 532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718" name="Line 533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9" name="Line 534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0" name="Line 535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1" name="Line 536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2" name="Line 537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23" name="Group 538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724" name="Line 539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5" name="Line 540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6" name="Line 541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7" name="Line 542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8" name="Line 543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200025</xdr:colOff>
      <xdr:row>24</xdr:row>
      <xdr:rowOff>66675</xdr:rowOff>
    </xdr:from>
    <xdr:to>
      <xdr:col>22</xdr:col>
      <xdr:colOff>171450</xdr:colOff>
      <xdr:row>25</xdr:row>
      <xdr:rowOff>85725</xdr:rowOff>
    </xdr:to>
    <xdr:grpSp>
      <xdr:nvGrpSpPr>
        <xdr:cNvPr id="729" name="Group 544"/>
        <xdr:cNvGrpSpPr>
          <a:grpSpLocks/>
        </xdr:cNvGrpSpPr>
      </xdr:nvGrpSpPr>
      <xdr:grpSpPr>
        <a:xfrm>
          <a:off x="8543925" y="4143375"/>
          <a:ext cx="1876425" cy="190500"/>
          <a:chOff x="291" y="269"/>
          <a:chExt cx="197" cy="20"/>
        </a:xfrm>
        <a:solidFill>
          <a:srgbClr val="FFFFFF"/>
        </a:solidFill>
      </xdr:grpSpPr>
      <xdr:grpSp>
        <xdr:nvGrpSpPr>
          <xdr:cNvPr id="730" name="Group 545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731" name="Line 546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2" name="Line 547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33" name="Group 548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734" name="Line 549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5" name="Line 550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6" name="Line 551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7" name="Line 552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8" name="Line 553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39" name="Group 554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740" name="Line 555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1" name="Line 556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2" name="Line 557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3" name="Line 558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4" name="Line 559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200025</xdr:colOff>
      <xdr:row>22</xdr:row>
      <xdr:rowOff>66675</xdr:rowOff>
    </xdr:from>
    <xdr:to>
      <xdr:col>22</xdr:col>
      <xdr:colOff>171450</xdr:colOff>
      <xdr:row>23</xdr:row>
      <xdr:rowOff>85725</xdr:rowOff>
    </xdr:to>
    <xdr:grpSp>
      <xdr:nvGrpSpPr>
        <xdr:cNvPr id="745" name="Group 560"/>
        <xdr:cNvGrpSpPr>
          <a:grpSpLocks/>
        </xdr:cNvGrpSpPr>
      </xdr:nvGrpSpPr>
      <xdr:grpSpPr>
        <a:xfrm>
          <a:off x="8543925" y="3800475"/>
          <a:ext cx="1876425" cy="190500"/>
          <a:chOff x="291" y="269"/>
          <a:chExt cx="197" cy="20"/>
        </a:xfrm>
        <a:solidFill>
          <a:srgbClr val="FFFFFF"/>
        </a:solidFill>
      </xdr:grpSpPr>
      <xdr:grpSp>
        <xdr:nvGrpSpPr>
          <xdr:cNvPr id="746" name="Group 561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747" name="Line 562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8" name="Line 563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49" name="Group 564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750" name="Line 565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1" name="Line 566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2" name="Line 567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3" name="Line 568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4" name="Line 569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55" name="Group 570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756" name="Line 571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7" name="Line 572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8" name="Line 573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9" name="Line 574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0" name="Line 575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200025</xdr:colOff>
      <xdr:row>20</xdr:row>
      <xdr:rowOff>85725</xdr:rowOff>
    </xdr:from>
    <xdr:to>
      <xdr:col>22</xdr:col>
      <xdr:colOff>171450</xdr:colOff>
      <xdr:row>21</xdr:row>
      <xdr:rowOff>104775</xdr:rowOff>
    </xdr:to>
    <xdr:grpSp>
      <xdr:nvGrpSpPr>
        <xdr:cNvPr id="761" name="Group 576"/>
        <xdr:cNvGrpSpPr>
          <a:grpSpLocks/>
        </xdr:cNvGrpSpPr>
      </xdr:nvGrpSpPr>
      <xdr:grpSpPr>
        <a:xfrm>
          <a:off x="8543925" y="3476625"/>
          <a:ext cx="1876425" cy="190500"/>
          <a:chOff x="290" y="183"/>
          <a:chExt cx="197" cy="20"/>
        </a:xfrm>
        <a:solidFill>
          <a:srgbClr val="FFFFFF"/>
        </a:solidFill>
      </xdr:grpSpPr>
      <xdr:sp>
        <xdr:nvSpPr>
          <xdr:cNvPr id="762" name="Line 577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Line 578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64" name="Group 579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765" name="Line 580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6" name="Line 581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7" name="Line 582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8" name="Line 583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9" name="Line 584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70" name="Group 585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771" name="Line 586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2" name="Line 587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3" name="Line 588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4" name="Line 589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5" name="Line 590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200025</xdr:colOff>
      <xdr:row>18</xdr:row>
      <xdr:rowOff>85725</xdr:rowOff>
    </xdr:from>
    <xdr:to>
      <xdr:col>22</xdr:col>
      <xdr:colOff>171450</xdr:colOff>
      <xdr:row>19</xdr:row>
      <xdr:rowOff>104775</xdr:rowOff>
    </xdr:to>
    <xdr:grpSp>
      <xdr:nvGrpSpPr>
        <xdr:cNvPr id="776" name="Group 591"/>
        <xdr:cNvGrpSpPr>
          <a:grpSpLocks/>
        </xdr:cNvGrpSpPr>
      </xdr:nvGrpSpPr>
      <xdr:grpSpPr>
        <a:xfrm>
          <a:off x="8543925" y="3133725"/>
          <a:ext cx="1876425" cy="190500"/>
          <a:chOff x="290" y="183"/>
          <a:chExt cx="197" cy="20"/>
        </a:xfrm>
        <a:solidFill>
          <a:srgbClr val="FFFFFF"/>
        </a:solidFill>
      </xdr:grpSpPr>
      <xdr:sp>
        <xdr:nvSpPr>
          <xdr:cNvPr id="777" name="Line 592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8" name="Line 593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79" name="Group 594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780" name="Line 595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1" name="Line 596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2" name="Line 597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3" name="Line 598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4" name="Line 599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85" name="Group 600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786" name="Line 601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7" name="Line 602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8" name="Line 603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9" name="Line 604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0" name="Line 605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200025</xdr:colOff>
      <xdr:row>16</xdr:row>
      <xdr:rowOff>85725</xdr:rowOff>
    </xdr:from>
    <xdr:to>
      <xdr:col>22</xdr:col>
      <xdr:colOff>171450</xdr:colOff>
      <xdr:row>17</xdr:row>
      <xdr:rowOff>104775</xdr:rowOff>
    </xdr:to>
    <xdr:grpSp>
      <xdr:nvGrpSpPr>
        <xdr:cNvPr id="791" name="Group 606"/>
        <xdr:cNvGrpSpPr>
          <a:grpSpLocks/>
        </xdr:cNvGrpSpPr>
      </xdr:nvGrpSpPr>
      <xdr:grpSpPr>
        <a:xfrm>
          <a:off x="8543925" y="2790825"/>
          <a:ext cx="1876425" cy="190500"/>
          <a:chOff x="290" y="183"/>
          <a:chExt cx="197" cy="20"/>
        </a:xfrm>
        <a:solidFill>
          <a:srgbClr val="FFFFFF"/>
        </a:solidFill>
      </xdr:grpSpPr>
      <xdr:sp>
        <xdr:nvSpPr>
          <xdr:cNvPr id="792" name="Line 607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3" name="Line 608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94" name="Group 609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795" name="Line 610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6" name="Line 611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7" name="Line 612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8" name="Line 613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9" name="Line 614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00" name="Group 615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801" name="Line 616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2" name="Line 617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3" name="Line 618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4" name="Line 619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5" name="Line 620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200025</xdr:colOff>
      <xdr:row>14</xdr:row>
      <xdr:rowOff>85725</xdr:rowOff>
    </xdr:from>
    <xdr:to>
      <xdr:col>22</xdr:col>
      <xdr:colOff>171450</xdr:colOff>
      <xdr:row>15</xdr:row>
      <xdr:rowOff>104775</xdr:rowOff>
    </xdr:to>
    <xdr:grpSp>
      <xdr:nvGrpSpPr>
        <xdr:cNvPr id="806" name="Group 621"/>
        <xdr:cNvGrpSpPr>
          <a:grpSpLocks/>
        </xdr:cNvGrpSpPr>
      </xdr:nvGrpSpPr>
      <xdr:grpSpPr>
        <a:xfrm>
          <a:off x="8543925" y="2447925"/>
          <a:ext cx="1876425" cy="190500"/>
          <a:chOff x="290" y="183"/>
          <a:chExt cx="197" cy="20"/>
        </a:xfrm>
        <a:solidFill>
          <a:srgbClr val="FFFFFF"/>
        </a:solidFill>
      </xdr:grpSpPr>
      <xdr:sp>
        <xdr:nvSpPr>
          <xdr:cNvPr id="807" name="Line 622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8" name="Line 623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809" name="Group 624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810" name="Line 625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1" name="Line 626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2" name="Line 627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3" name="Line 628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4" name="Line 629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15" name="Group 630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816" name="Line 631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7" name="Line 632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8" name="Line 633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9" name="Line 634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0" name="Line 635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200025</xdr:colOff>
      <xdr:row>12</xdr:row>
      <xdr:rowOff>66675</xdr:rowOff>
    </xdr:from>
    <xdr:to>
      <xdr:col>22</xdr:col>
      <xdr:colOff>171450</xdr:colOff>
      <xdr:row>13</xdr:row>
      <xdr:rowOff>85725</xdr:rowOff>
    </xdr:to>
    <xdr:grpSp>
      <xdr:nvGrpSpPr>
        <xdr:cNvPr id="821" name="Group 651"/>
        <xdr:cNvGrpSpPr>
          <a:grpSpLocks/>
        </xdr:cNvGrpSpPr>
      </xdr:nvGrpSpPr>
      <xdr:grpSpPr>
        <a:xfrm>
          <a:off x="8543925" y="2085975"/>
          <a:ext cx="1876425" cy="190500"/>
          <a:chOff x="291" y="269"/>
          <a:chExt cx="197" cy="20"/>
        </a:xfrm>
        <a:solidFill>
          <a:srgbClr val="FFFFFF"/>
        </a:solidFill>
      </xdr:grpSpPr>
      <xdr:grpSp>
        <xdr:nvGrpSpPr>
          <xdr:cNvPr id="822" name="Group 652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823" name="Line 653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4" name="Line 654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25" name="Group 655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826" name="Line 656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7" name="Line 657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8" name="Line 658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9" name="Line 659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30" name="Line 660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31" name="Group 661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832" name="Line 662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33" name="Line 663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34" name="Line 664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35" name="Line 665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36" name="Line 666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200025</xdr:colOff>
      <xdr:row>10</xdr:row>
      <xdr:rowOff>66675</xdr:rowOff>
    </xdr:from>
    <xdr:to>
      <xdr:col>22</xdr:col>
      <xdr:colOff>171450</xdr:colOff>
      <xdr:row>11</xdr:row>
      <xdr:rowOff>85725</xdr:rowOff>
    </xdr:to>
    <xdr:grpSp>
      <xdr:nvGrpSpPr>
        <xdr:cNvPr id="837" name="Group 667"/>
        <xdr:cNvGrpSpPr>
          <a:grpSpLocks/>
        </xdr:cNvGrpSpPr>
      </xdr:nvGrpSpPr>
      <xdr:grpSpPr>
        <a:xfrm>
          <a:off x="8543925" y="1743075"/>
          <a:ext cx="1876425" cy="190500"/>
          <a:chOff x="291" y="269"/>
          <a:chExt cx="197" cy="20"/>
        </a:xfrm>
        <a:solidFill>
          <a:srgbClr val="FFFFFF"/>
        </a:solidFill>
      </xdr:grpSpPr>
      <xdr:grpSp>
        <xdr:nvGrpSpPr>
          <xdr:cNvPr id="838" name="Group 668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839" name="Line 669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0" name="Line 670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41" name="Group 671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842" name="Line 672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3" name="Line 673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4" name="Line 674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5" name="Line 675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6" name="Line 676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47" name="Group 677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848" name="Line 678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9" name="Line 679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0" name="Line 680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1" name="Line 681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2" name="Line 682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200025</xdr:colOff>
      <xdr:row>8</xdr:row>
      <xdr:rowOff>66675</xdr:rowOff>
    </xdr:from>
    <xdr:to>
      <xdr:col>22</xdr:col>
      <xdr:colOff>171450</xdr:colOff>
      <xdr:row>9</xdr:row>
      <xdr:rowOff>85725</xdr:rowOff>
    </xdr:to>
    <xdr:grpSp>
      <xdr:nvGrpSpPr>
        <xdr:cNvPr id="853" name="Group 683"/>
        <xdr:cNvGrpSpPr>
          <a:grpSpLocks/>
        </xdr:cNvGrpSpPr>
      </xdr:nvGrpSpPr>
      <xdr:grpSpPr>
        <a:xfrm>
          <a:off x="8543925" y="1400175"/>
          <a:ext cx="1876425" cy="190500"/>
          <a:chOff x="291" y="269"/>
          <a:chExt cx="197" cy="20"/>
        </a:xfrm>
        <a:solidFill>
          <a:srgbClr val="FFFFFF"/>
        </a:solidFill>
      </xdr:grpSpPr>
      <xdr:grpSp>
        <xdr:nvGrpSpPr>
          <xdr:cNvPr id="854" name="Group 684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855" name="Line 685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6" name="Line 686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57" name="Group 687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858" name="Line 688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9" name="Line 689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0" name="Line 690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1" name="Line 691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2" name="Line 692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63" name="Group 693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864" name="Line 694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5" name="Line 695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6" name="Line 696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7" name="Line 697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8" name="Line 698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10</xdr:row>
      <xdr:rowOff>66675</xdr:rowOff>
    </xdr:from>
    <xdr:to>
      <xdr:col>10</xdr:col>
      <xdr:colOff>361950</xdr:colOff>
      <xdr:row>11</xdr:row>
      <xdr:rowOff>85725</xdr:rowOff>
    </xdr:to>
    <xdr:grpSp>
      <xdr:nvGrpSpPr>
        <xdr:cNvPr id="1" name="Group 561"/>
        <xdr:cNvGrpSpPr>
          <a:grpSpLocks/>
        </xdr:cNvGrpSpPr>
      </xdr:nvGrpSpPr>
      <xdr:grpSpPr>
        <a:xfrm>
          <a:off x="3724275" y="1704975"/>
          <a:ext cx="3305175" cy="180975"/>
          <a:chOff x="291" y="269"/>
          <a:chExt cx="197" cy="20"/>
        </a:xfrm>
        <a:solidFill>
          <a:srgbClr val="FFFFFF"/>
        </a:solidFill>
      </xdr:grpSpPr>
      <xdr:grpSp>
        <xdr:nvGrpSpPr>
          <xdr:cNvPr id="2" name="Group 562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3" name="Line 563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564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" name="Group 565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6" name="Line 566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67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68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69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570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" name="Group 571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12" name="Line 572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573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574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575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576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228600</xdr:colOff>
      <xdr:row>10</xdr:row>
      <xdr:rowOff>66675</xdr:rowOff>
    </xdr:from>
    <xdr:to>
      <xdr:col>16</xdr:col>
      <xdr:colOff>438150</xdr:colOff>
      <xdr:row>11</xdr:row>
      <xdr:rowOff>95250</xdr:rowOff>
    </xdr:to>
    <xdr:grpSp>
      <xdr:nvGrpSpPr>
        <xdr:cNvPr id="17" name="Group 577"/>
        <xdr:cNvGrpSpPr>
          <a:grpSpLocks/>
        </xdr:cNvGrpSpPr>
      </xdr:nvGrpSpPr>
      <xdr:grpSpPr>
        <a:xfrm>
          <a:off x="7505700" y="1704975"/>
          <a:ext cx="3257550" cy="190500"/>
          <a:chOff x="291" y="269"/>
          <a:chExt cx="197" cy="20"/>
        </a:xfrm>
        <a:solidFill>
          <a:srgbClr val="FFFFFF"/>
        </a:solidFill>
      </xdr:grpSpPr>
      <xdr:grpSp>
        <xdr:nvGrpSpPr>
          <xdr:cNvPr id="18" name="Group 578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19" name="Line 579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580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1" name="Group 581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22" name="Line 582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583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584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585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586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7" name="Group 587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28" name="Line 588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Line 589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Line 590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591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Line 592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104775</xdr:colOff>
      <xdr:row>12</xdr:row>
      <xdr:rowOff>66675</xdr:rowOff>
    </xdr:from>
    <xdr:to>
      <xdr:col>10</xdr:col>
      <xdr:colOff>361950</xdr:colOff>
      <xdr:row>13</xdr:row>
      <xdr:rowOff>85725</xdr:rowOff>
    </xdr:to>
    <xdr:grpSp>
      <xdr:nvGrpSpPr>
        <xdr:cNvPr id="33" name="Group 593"/>
        <xdr:cNvGrpSpPr>
          <a:grpSpLocks/>
        </xdr:cNvGrpSpPr>
      </xdr:nvGrpSpPr>
      <xdr:grpSpPr>
        <a:xfrm>
          <a:off x="3724275" y="2028825"/>
          <a:ext cx="3305175" cy="180975"/>
          <a:chOff x="291" y="269"/>
          <a:chExt cx="197" cy="20"/>
        </a:xfrm>
        <a:solidFill>
          <a:srgbClr val="FFFFFF"/>
        </a:solidFill>
      </xdr:grpSpPr>
      <xdr:grpSp>
        <xdr:nvGrpSpPr>
          <xdr:cNvPr id="34" name="Group 594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35" name="Line 595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Line 596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7" name="Group 597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38" name="Line 598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Line 599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Line 600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Line 601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Line 602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3" name="Group 603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44" name="Line 604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Line 605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Line 606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Line 607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Line 608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104775</xdr:colOff>
      <xdr:row>14</xdr:row>
      <xdr:rowOff>66675</xdr:rowOff>
    </xdr:from>
    <xdr:to>
      <xdr:col>10</xdr:col>
      <xdr:colOff>361950</xdr:colOff>
      <xdr:row>15</xdr:row>
      <xdr:rowOff>85725</xdr:rowOff>
    </xdr:to>
    <xdr:grpSp>
      <xdr:nvGrpSpPr>
        <xdr:cNvPr id="49" name="Group 609"/>
        <xdr:cNvGrpSpPr>
          <a:grpSpLocks/>
        </xdr:cNvGrpSpPr>
      </xdr:nvGrpSpPr>
      <xdr:grpSpPr>
        <a:xfrm>
          <a:off x="3724275" y="2362200"/>
          <a:ext cx="3305175" cy="180975"/>
          <a:chOff x="291" y="269"/>
          <a:chExt cx="197" cy="20"/>
        </a:xfrm>
        <a:solidFill>
          <a:srgbClr val="FFFFFF"/>
        </a:solidFill>
      </xdr:grpSpPr>
      <xdr:grpSp>
        <xdr:nvGrpSpPr>
          <xdr:cNvPr id="50" name="Group 610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51" name="Line 611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Line 612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3" name="Group 613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54" name="Line 614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" name="Line 615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" name="Line 616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Line 617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" name="Line 618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9" name="Group 619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60" name="Line 620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" name="Line 621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Line 622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" name="Line 623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" name="Line 624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228600</xdr:colOff>
      <xdr:row>12</xdr:row>
      <xdr:rowOff>66675</xdr:rowOff>
    </xdr:from>
    <xdr:to>
      <xdr:col>16</xdr:col>
      <xdr:colOff>438150</xdr:colOff>
      <xdr:row>13</xdr:row>
      <xdr:rowOff>95250</xdr:rowOff>
    </xdr:to>
    <xdr:grpSp>
      <xdr:nvGrpSpPr>
        <xdr:cNvPr id="65" name="Group 625"/>
        <xdr:cNvGrpSpPr>
          <a:grpSpLocks/>
        </xdr:cNvGrpSpPr>
      </xdr:nvGrpSpPr>
      <xdr:grpSpPr>
        <a:xfrm>
          <a:off x="7505700" y="2028825"/>
          <a:ext cx="3257550" cy="190500"/>
          <a:chOff x="291" y="269"/>
          <a:chExt cx="197" cy="20"/>
        </a:xfrm>
        <a:solidFill>
          <a:srgbClr val="FFFFFF"/>
        </a:solidFill>
      </xdr:grpSpPr>
      <xdr:grpSp>
        <xdr:nvGrpSpPr>
          <xdr:cNvPr id="66" name="Group 626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67" name="Line 627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" name="Line 628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9" name="Group 629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70" name="Line 630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" name="Line 631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" name="Line 632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" name="Line 633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" name="Line 634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5" name="Group 635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76" name="Line 636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" name="Line 637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" name="Line 638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" name="Line 639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" name="Line 640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228600</xdr:colOff>
      <xdr:row>14</xdr:row>
      <xdr:rowOff>66675</xdr:rowOff>
    </xdr:from>
    <xdr:to>
      <xdr:col>16</xdr:col>
      <xdr:colOff>438150</xdr:colOff>
      <xdr:row>15</xdr:row>
      <xdr:rowOff>95250</xdr:rowOff>
    </xdr:to>
    <xdr:grpSp>
      <xdr:nvGrpSpPr>
        <xdr:cNvPr id="81" name="Group 641"/>
        <xdr:cNvGrpSpPr>
          <a:grpSpLocks/>
        </xdr:cNvGrpSpPr>
      </xdr:nvGrpSpPr>
      <xdr:grpSpPr>
        <a:xfrm>
          <a:off x="7505700" y="2362200"/>
          <a:ext cx="3257550" cy="190500"/>
          <a:chOff x="291" y="269"/>
          <a:chExt cx="197" cy="20"/>
        </a:xfrm>
        <a:solidFill>
          <a:srgbClr val="FFFFFF"/>
        </a:solidFill>
      </xdr:grpSpPr>
      <xdr:grpSp>
        <xdr:nvGrpSpPr>
          <xdr:cNvPr id="82" name="Group 642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83" name="Line 643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" name="Line 644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5" name="Group 645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86" name="Line 646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Line 647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" name="Line 648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" name="Line 649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" name="Line 650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1" name="Group 651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92" name="Line 652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" name="Line 653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" name="Line 654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5" name="Line 655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6" name="Line 656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133350</xdr:colOff>
      <xdr:row>16</xdr:row>
      <xdr:rowOff>76200</xdr:rowOff>
    </xdr:from>
    <xdr:to>
      <xdr:col>10</xdr:col>
      <xdr:colOff>342900</xdr:colOff>
      <xdr:row>17</xdr:row>
      <xdr:rowOff>95250</xdr:rowOff>
    </xdr:to>
    <xdr:grpSp>
      <xdr:nvGrpSpPr>
        <xdr:cNvPr id="97" name="Group 657"/>
        <xdr:cNvGrpSpPr>
          <a:grpSpLocks/>
        </xdr:cNvGrpSpPr>
      </xdr:nvGrpSpPr>
      <xdr:grpSpPr>
        <a:xfrm>
          <a:off x="3752850" y="2695575"/>
          <a:ext cx="3257550" cy="180975"/>
          <a:chOff x="290" y="183"/>
          <a:chExt cx="197" cy="20"/>
        </a:xfrm>
        <a:solidFill>
          <a:srgbClr val="FFFFFF"/>
        </a:solidFill>
      </xdr:grpSpPr>
      <xdr:sp>
        <xdr:nvSpPr>
          <xdr:cNvPr id="98" name="Line 658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659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00" name="Group 660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101" name="Line 661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2" name="Line 662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3" name="Line 663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4" name="Line 664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5" name="Line 665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6" name="Group 666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107" name="Line 667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8" name="Line 668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" name="Line 669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0" name="Line 670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1" name="Line 671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238125</xdr:colOff>
      <xdr:row>16</xdr:row>
      <xdr:rowOff>95250</xdr:rowOff>
    </xdr:from>
    <xdr:to>
      <xdr:col>16</xdr:col>
      <xdr:colOff>390525</xdr:colOff>
      <xdr:row>17</xdr:row>
      <xdr:rowOff>104775</xdr:rowOff>
    </xdr:to>
    <xdr:grpSp>
      <xdr:nvGrpSpPr>
        <xdr:cNvPr id="112" name="Group 672"/>
        <xdr:cNvGrpSpPr>
          <a:grpSpLocks/>
        </xdr:cNvGrpSpPr>
      </xdr:nvGrpSpPr>
      <xdr:grpSpPr>
        <a:xfrm>
          <a:off x="7515225" y="2714625"/>
          <a:ext cx="3200400" cy="171450"/>
          <a:chOff x="290" y="183"/>
          <a:chExt cx="197" cy="20"/>
        </a:xfrm>
        <a:solidFill>
          <a:srgbClr val="FFFFFF"/>
        </a:solidFill>
      </xdr:grpSpPr>
      <xdr:sp>
        <xdr:nvSpPr>
          <xdr:cNvPr id="113" name="Line 673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674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15" name="Group 675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116" name="Line 676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7" name="Line 677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8" name="Line 678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9" name="Line 679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0" name="Line 680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21" name="Group 681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122" name="Line 682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3" name="Line 683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4" name="Line 684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5" name="Line 685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6" name="Line 686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133350</xdr:colOff>
      <xdr:row>18</xdr:row>
      <xdr:rowOff>76200</xdr:rowOff>
    </xdr:from>
    <xdr:to>
      <xdr:col>10</xdr:col>
      <xdr:colOff>342900</xdr:colOff>
      <xdr:row>19</xdr:row>
      <xdr:rowOff>95250</xdr:rowOff>
    </xdr:to>
    <xdr:grpSp>
      <xdr:nvGrpSpPr>
        <xdr:cNvPr id="127" name="Group 687"/>
        <xdr:cNvGrpSpPr>
          <a:grpSpLocks/>
        </xdr:cNvGrpSpPr>
      </xdr:nvGrpSpPr>
      <xdr:grpSpPr>
        <a:xfrm>
          <a:off x="3752850" y="3028950"/>
          <a:ext cx="3257550" cy="180975"/>
          <a:chOff x="290" y="183"/>
          <a:chExt cx="197" cy="20"/>
        </a:xfrm>
        <a:solidFill>
          <a:srgbClr val="FFFFFF"/>
        </a:solidFill>
      </xdr:grpSpPr>
      <xdr:sp>
        <xdr:nvSpPr>
          <xdr:cNvPr id="128" name="Line 688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689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30" name="Group 690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131" name="Line 691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" name="Line 692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" name="Line 693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" name="Line 694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5" name="Line 695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6" name="Group 696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137" name="Line 697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" name="Line 698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9" name="Line 699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0" name="Line 700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1" name="Line 701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133350</xdr:colOff>
      <xdr:row>20</xdr:row>
      <xdr:rowOff>76200</xdr:rowOff>
    </xdr:from>
    <xdr:to>
      <xdr:col>10</xdr:col>
      <xdr:colOff>342900</xdr:colOff>
      <xdr:row>21</xdr:row>
      <xdr:rowOff>95250</xdr:rowOff>
    </xdr:to>
    <xdr:grpSp>
      <xdr:nvGrpSpPr>
        <xdr:cNvPr id="142" name="Group 702"/>
        <xdr:cNvGrpSpPr>
          <a:grpSpLocks/>
        </xdr:cNvGrpSpPr>
      </xdr:nvGrpSpPr>
      <xdr:grpSpPr>
        <a:xfrm>
          <a:off x="3752850" y="3352800"/>
          <a:ext cx="3257550" cy="180975"/>
          <a:chOff x="290" y="183"/>
          <a:chExt cx="197" cy="20"/>
        </a:xfrm>
        <a:solidFill>
          <a:srgbClr val="FFFFFF"/>
        </a:solidFill>
      </xdr:grpSpPr>
      <xdr:sp>
        <xdr:nvSpPr>
          <xdr:cNvPr id="143" name="Line 703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704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45" name="Group 705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146" name="Line 706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7" name="Line 707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8" name="Line 708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9" name="Line 709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0" name="Line 710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51" name="Group 711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152" name="Line 712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3" name="Line 713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4" name="Line 714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5" name="Line 715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6" name="Line 716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104775</xdr:colOff>
      <xdr:row>22</xdr:row>
      <xdr:rowOff>66675</xdr:rowOff>
    </xdr:from>
    <xdr:to>
      <xdr:col>10</xdr:col>
      <xdr:colOff>361950</xdr:colOff>
      <xdr:row>23</xdr:row>
      <xdr:rowOff>85725</xdr:rowOff>
    </xdr:to>
    <xdr:grpSp>
      <xdr:nvGrpSpPr>
        <xdr:cNvPr id="157" name="Group 717"/>
        <xdr:cNvGrpSpPr>
          <a:grpSpLocks/>
        </xdr:cNvGrpSpPr>
      </xdr:nvGrpSpPr>
      <xdr:grpSpPr>
        <a:xfrm>
          <a:off x="3724275" y="3676650"/>
          <a:ext cx="3305175" cy="180975"/>
          <a:chOff x="291" y="269"/>
          <a:chExt cx="197" cy="20"/>
        </a:xfrm>
        <a:solidFill>
          <a:srgbClr val="FFFFFF"/>
        </a:solidFill>
      </xdr:grpSpPr>
      <xdr:grpSp>
        <xdr:nvGrpSpPr>
          <xdr:cNvPr id="158" name="Group 718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159" name="Line 719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0" name="Line 720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61" name="Group 721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162" name="Line 722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3" name="Line 723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4" name="Line 724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5" name="Line 725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" name="Line 726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67" name="Group 727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168" name="Line 728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9" name="Line 729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0" name="Line 730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1" name="Line 731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2" name="Line 732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104775</xdr:colOff>
      <xdr:row>24</xdr:row>
      <xdr:rowOff>66675</xdr:rowOff>
    </xdr:from>
    <xdr:to>
      <xdr:col>10</xdr:col>
      <xdr:colOff>361950</xdr:colOff>
      <xdr:row>25</xdr:row>
      <xdr:rowOff>85725</xdr:rowOff>
    </xdr:to>
    <xdr:grpSp>
      <xdr:nvGrpSpPr>
        <xdr:cNvPr id="173" name="Group 733"/>
        <xdr:cNvGrpSpPr>
          <a:grpSpLocks/>
        </xdr:cNvGrpSpPr>
      </xdr:nvGrpSpPr>
      <xdr:grpSpPr>
        <a:xfrm>
          <a:off x="3724275" y="4000500"/>
          <a:ext cx="3305175" cy="180975"/>
          <a:chOff x="291" y="269"/>
          <a:chExt cx="197" cy="20"/>
        </a:xfrm>
        <a:solidFill>
          <a:srgbClr val="FFFFFF"/>
        </a:solidFill>
      </xdr:grpSpPr>
      <xdr:grpSp>
        <xdr:nvGrpSpPr>
          <xdr:cNvPr id="174" name="Group 734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175" name="Line 735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6" name="Line 736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7" name="Group 737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178" name="Line 738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9" name="Line 739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0" name="Line 740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1" name="Line 741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2" name="Line 742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83" name="Group 743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184" name="Line 744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5" name="Line 745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6" name="Line 746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7" name="Line 747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8" name="Line 748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104775</xdr:colOff>
      <xdr:row>26</xdr:row>
      <xdr:rowOff>66675</xdr:rowOff>
    </xdr:from>
    <xdr:to>
      <xdr:col>10</xdr:col>
      <xdr:colOff>361950</xdr:colOff>
      <xdr:row>27</xdr:row>
      <xdr:rowOff>85725</xdr:rowOff>
    </xdr:to>
    <xdr:grpSp>
      <xdr:nvGrpSpPr>
        <xdr:cNvPr id="189" name="Group 749"/>
        <xdr:cNvGrpSpPr>
          <a:grpSpLocks/>
        </xdr:cNvGrpSpPr>
      </xdr:nvGrpSpPr>
      <xdr:grpSpPr>
        <a:xfrm>
          <a:off x="3724275" y="4333875"/>
          <a:ext cx="3305175" cy="180975"/>
          <a:chOff x="291" y="269"/>
          <a:chExt cx="197" cy="20"/>
        </a:xfrm>
        <a:solidFill>
          <a:srgbClr val="FFFFFF"/>
        </a:solidFill>
      </xdr:grpSpPr>
      <xdr:grpSp>
        <xdr:nvGrpSpPr>
          <xdr:cNvPr id="190" name="Group 750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191" name="Line 751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" name="Line 752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93" name="Group 753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194" name="Line 754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" name="Line 755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" name="Line 756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" name="Line 757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8" name="Line 758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99" name="Group 759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200" name="Line 760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1" name="Line 761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2" name="Line 762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3" name="Line 763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4" name="Line 764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133350</xdr:colOff>
      <xdr:row>28</xdr:row>
      <xdr:rowOff>76200</xdr:rowOff>
    </xdr:from>
    <xdr:to>
      <xdr:col>10</xdr:col>
      <xdr:colOff>342900</xdr:colOff>
      <xdr:row>29</xdr:row>
      <xdr:rowOff>104775</xdr:rowOff>
    </xdr:to>
    <xdr:grpSp>
      <xdr:nvGrpSpPr>
        <xdr:cNvPr id="205" name="Group 765"/>
        <xdr:cNvGrpSpPr>
          <a:grpSpLocks/>
        </xdr:cNvGrpSpPr>
      </xdr:nvGrpSpPr>
      <xdr:grpSpPr>
        <a:xfrm>
          <a:off x="3752850" y="4667250"/>
          <a:ext cx="3257550" cy="190500"/>
          <a:chOff x="290" y="183"/>
          <a:chExt cx="197" cy="20"/>
        </a:xfrm>
        <a:solidFill>
          <a:srgbClr val="FFFFFF"/>
        </a:solidFill>
      </xdr:grpSpPr>
      <xdr:sp>
        <xdr:nvSpPr>
          <xdr:cNvPr id="206" name="Line 766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767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08" name="Group 768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209" name="Line 769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0" name="Line 770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1" name="Line 771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2" name="Line 772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3" name="Line 773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14" name="Group 774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215" name="Line 775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6" name="Line 776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7" name="Line 777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8" name="Line 778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9" name="Line 779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133350</xdr:colOff>
      <xdr:row>30</xdr:row>
      <xdr:rowOff>76200</xdr:rowOff>
    </xdr:from>
    <xdr:to>
      <xdr:col>10</xdr:col>
      <xdr:colOff>342900</xdr:colOff>
      <xdr:row>31</xdr:row>
      <xdr:rowOff>104775</xdr:rowOff>
    </xdr:to>
    <xdr:grpSp>
      <xdr:nvGrpSpPr>
        <xdr:cNvPr id="220" name="Group 780"/>
        <xdr:cNvGrpSpPr>
          <a:grpSpLocks/>
        </xdr:cNvGrpSpPr>
      </xdr:nvGrpSpPr>
      <xdr:grpSpPr>
        <a:xfrm>
          <a:off x="3752850" y="5000625"/>
          <a:ext cx="3257550" cy="190500"/>
          <a:chOff x="290" y="183"/>
          <a:chExt cx="197" cy="20"/>
        </a:xfrm>
        <a:solidFill>
          <a:srgbClr val="FFFFFF"/>
        </a:solidFill>
      </xdr:grpSpPr>
      <xdr:sp>
        <xdr:nvSpPr>
          <xdr:cNvPr id="221" name="Line 781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Line 782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23" name="Group 783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224" name="Line 784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5" name="Line 785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6" name="Line 786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7" name="Line 787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8" name="Line 788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29" name="Group 789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230" name="Line 790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1" name="Line 791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2" name="Line 792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3" name="Line 793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4" name="Line 794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133350</xdr:colOff>
      <xdr:row>32</xdr:row>
      <xdr:rowOff>76200</xdr:rowOff>
    </xdr:from>
    <xdr:to>
      <xdr:col>10</xdr:col>
      <xdr:colOff>342900</xdr:colOff>
      <xdr:row>33</xdr:row>
      <xdr:rowOff>104775</xdr:rowOff>
    </xdr:to>
    <xdr:grpSp>
      <xdr:nvGrpSpPr>
        <xdr:cNvPr id="235" name="Group 795"/>
        <xdr:cNvGrpSpPr>
          <a:grpSpLocks/>
        </xdr:cNvGrpSpPr>
      </xdr:nvGrpSpPr>
      <xdr:grpSpPr>
        <a:xfrm>
          <a:off x="3752850" y="5324475"/>
          <a:ext cx="3257550" cy="190500"/>
          <a:chOff x="290" y="183"/>
          <a:chExt cx="197" cy="20"/>
        </a:xfrm>
        <a:solidFill>
          <a:srgbClr val="FFFFFF"/>
        </a:solidFill>
      </xdr:grpSpPr>
      <xdr:sp>
        <xdr:nvSpPr>
          <xdr:cNvPr id="236" name="Line 796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Line 797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38" name="Group 798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239" name="Line 799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0" name="Line 800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1" name="Line 801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2" name="Line 802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3" name="Line 803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44" name="Group 804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245" name="Line 805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6" name="Line 806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7" name="Line 807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8" name="Line 808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9" name="Line 809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104775</xdr:colOff>
      <xdr:row>34</xdr:row>
      <xdr:rowOff>66675</xdr:rowOff>
    </xdr:from>
    <xdr:to>
      <xdr:col>10</xdr:col>
      <xdr:colOff>361950</xdr:colOff>
      <xdr:row>35</xdr:row>
      <xdr:rowOff>95250</xdr:rowOff>
    </xdr:to>
    <xdr:grpSp>
      <xdr:nvGrpSpPr>
        <xdr:cNvPr id="250" name="Group 810"/>
        <xdr:cNvGrpSpPr>
          <a:grpSpLocks/>
        </xdr:cNvGrpSpPr>
      </xdr:nvGrpSpPr>
      <xdr:grpSpPr>
        <a:xfrm>
          <a:off x="3724275" y="5648325"/>
          <a:ext cx="3305175" cy="190500"/>
          <a:chOff x="291" y="269"/>
          <a:chExt cx="197" cy="20"/>
        </a:xfrm>
        <a:solidFill>
          <a:srgbClr val="FFFFFF"/>
        </a:solidFill>
      </xdr:grpSpPr>
      <xdr:grpSp>
        <xdr:nvGrpSpPr>
          <xdr:cNvPr id="251" name="Group 811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252" name="Line 812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3" name="Line 813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54" name="Group 814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255" name="Line 815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6" name="Line 816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7" name="Line 817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8" name="Line 818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9" name="Line 819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60" name="Group 820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261" name="Line 821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2" name="Line 822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3" name="Line 823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4" name="Line 824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5" name="Line 825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104775</xdr:colOff>
      <xdr:row>36</xdr:row>
      <xdr:rowOff>66675</xdr:rowOff>
    </xdr:from>
    <xdr:to>
      <xdr:col>10</xdr:col>
      <xdr:colOff>361950</xdr:colOff>
      <xdr:row>37</xdr:row>
      <xdr:rowOff>95250</xdr:rowOff>
    </xdr:to>
    <xdr:grpSp>
      <xdr:nvGrpSpPr>
        <xdr:cNvPr id="266" name="Group 826"/>
        <xdr:cNvGrpSpPr>
          <a:grpSpLocks/>
        </xdr:cNvGrpSpPr>
      </xdr:nvGrpSpPr>
      <xdr:grpSpPr>
        <a:xfrm>
          <a:off x="3724275" y="5972175"/>
          <a:ext cx="3305175" cy="190500"/>
          <a:chOff x="291" y="269"/>
          <a:chExt cx="197" cy="20"/>
        </a:xfrm>
        <a:solidFill>
          <a:srgbClr val="FFFFFF"/>
        </a:solidFill>
      </xdr:grpSpPr>
      <xdr:grpSp>
        <xdr:nvGrpSpPr>
          <xdr:cNvPr id="267" name="Group 827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268" name="Line 828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9" name="Line 829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70" name="Group 830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271" name="Line 831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2" name="Line 832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3" name="Line 833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4" name="Line 834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5" name="Line 835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76" name="Group 836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277" name="Line 837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8" name="Line 838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9" name="Line 839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0" name="Line 840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1" name="Line 841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104775</xdr:colOff>
      <xdr:row>38</xdr:row>
      <xdr:rowOff>66675</xdr:rowOff>
    </xdr:from>
    <xdr:to>
      <xdr:col>10</xdr:col>
      <xdr:colOff>361950</xdr:colOff>
      <xdr:row>39</xdr:row>
      <xdr:rowOff>95250</xdr:rowOff>
    </xdr:to>
    <xdr:grpSp>
      <xdr:nvGrpSpPr>
        <xdr:cNvPr id="282" name="Group 842"/>
        <xdr:cNvGrpSpPr>
          <a:grpSpLocks/>
        </xdr:cNvGrpSpPr>
      </xdr:nvGrpSpPr>
      <xdr:grpSpPr>
        <a:xfrm>
          <a:off x="3724275" y="6305550"/>
          <a:ext cx="3305175" cy="190500"/>
          <a:chOff x="291" y="269"/>
          <a:chExt cx="197" cy="20"/>
        </a:xfrm>
        <a:solidFill>
          <a:srgbClr val="FFFFFF"/>
        </a:solidFill>
      </xdr:grpSpPr>
      <xdr:grpSp>
        <xdr:nvGrpSpPr>
          <xdr:cNvPr id="283" name="Group 843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284" name="Line 844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5" name="Line 845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86" name="Group 846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287" name="Line 847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8" name="Line 848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9" name="Line 849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0" name="Line 850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1" name="Line 851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92" name="Group 852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293" name="Line 853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4" name="Line 854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5" name="Line 855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6" name="Line 856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7" name="Line 857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133350</xdr:colOff>
      <xdr:row>40</xdr:row>
      <xdr:rowOff>76200</xdr:rowOff>
    </xdr:from>
    <xdr:to>
      <xdr:col>10</xdr:col>
      <xdr:colOff>342900</xdr:colOff>
      <xdr:row>41</xdr:row>
      <xdr:rowOff>104775</xdr:rowOff>
    </xdr:to>
    <xdr:grpSp>
      <xdr:nvGrpSpPr>
        <xdr:cNvPr id="298" name="Group 858"/>
        <xdr:cNvGrpSpPr>
          <a:grpSpLocks/>
        </xdr:cNvGrpSpPr>
      </xdr:nvGrpSpPr>
      <xdr:grpSpPr>
        <a:xfrm>
          <a:off x="3752850" y="6638925"/>
          <a:ext cx="3257550" cy="190500"/>
          <a:chOff x="290" y="183"/>
          <a:chExt cx="197" cy="20"/>
        </a:xfrm>
        <a:solidFill>
          <a:srgbClr val="FFFFFF"/>
        </a:solidFill>
      </xdr:grpSpPr>
      <xdr:sp>
        <xdr:nvSpPr>
          <xdr:cNvPr id="299" name="Line 859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Line 860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01" name="Group 861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302" name="Line 862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3" name="Line 863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4" name="Line 864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5" name="Line 865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6" name="Line 866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07" name="Group 867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308" name="Line 868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9" name="Line 869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0" name="Line 870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1" name="Line 871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2" name="Line 872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133350</xdr:colOff>
      <xdr:row>42</xdr:row>
      <xdr:rowOff>76200</xdr:rowOff>
    </xdr:from>
    <xdr:to>
      <xdr:col>10</xdr:col>
      <xdr:colOff>342900</xdr:colOff>
      <xdr:row>43</xdr:row>
      <xdr:rowOff>104775</xdr:rowOff>
    </xdr:to>
    <xdr:grpSp>
      <xdr:nvGrpSpPr>
        <xdr:cNvPr id="313" name="Group 873"/>
        <xdr:cNvGrpSpPr>
          <a:grpSpLocks/>
        </xdr:cNvGrpSpPr>
      </xdr:nvGrpSpPr>
      <xdr:grpSpPr>
        <a:xfrm>
          <a:off x="3752850" y="6972300"/>
          <a:ext cx="3257550" cy="190500"/>
          <a:chOff x="290" y="183"/>
          <a:chExt cx="197" cy="20"/>
        </a:xfrm>
        <a:solidFill>
          <a:srgbClr val="FFFFFF"/>
        </a:solidFill>
      </xdr:grpSpPr>
      <xdr:sp>
        <xdr:nvSpPr>
          <xdr:cNvPr id="314" name="Line 874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Line 875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16" name="Group 876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317" name="Line 877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8" name="Line 878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9" name="Line 879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0" name="Line 880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1" name="Line 881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22" name="Group 882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323" name="Line 883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4" name="Line 884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5" name="Line 885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6" name="Line 886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7" name="Line 887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133350</xdr:colOff>
      <xdr:row>44</xdr:row>
      <xdr:rowOff>76200</xdr:rowOff>
    </xdr:from>
    <xdr:to>
      <xdr:col>10</xdr:col>
      <xdr:colOff>342900</xdr:colOff>
      <xdr:row>45</xdr:row>
      <xdr:rowOff>104775</xdr:rowOff>
    </xdr:to>
    <xdr:grpSp>
      <xdr:nvGrpSpPr>
        <xdr:cNvPr id="328" name="Group 888"/>
        <xdr:cNvGrpSpPr>
          <a:grpSpLocks/>
        </xdr:cNvGrpSpPr>
      </xdr:nvGrpSpPr>
      <xdr:grpSpPr>
        <a:xfrm>
          <a:off x="3752850" y="7296150"/>
          <a:ext cx="3257550" cy="190500"/>
          <a:chOff x="290" y="183"/>
          <a:chExt cx="197" cy="20"/>
        </a:xfrm>
        <a:solidFill>
          <a:srgbClr val="FFFFFF"/>
        </a:solidFill>
      </xdr:grpSpPr>
      <xdr:sp>
        <xdr:nvSpPr>
          <xdr:cNvPr id="329" name="Line 889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Line 890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31" name="Group 891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332" name="Line 892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3" name="Line 893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4" name="Line 894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5" name="Line 895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6" name="Line 896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37" name="Group 897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338" name="Line 898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9" name="Line 899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0" name="Line 900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1" name="Line 901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2" name="Line 902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104775</xdr:colOff>
      <xdr:row>46</xdr:row>
      <xdr:rowOff>66675</xdr:rowOff>
    </xdr:from>
    <xdr:to>
      <xdr:col>10</xdr:col>
      <xdr:colOff>361950</xdr:colOff>
      <xdr:row>47</xdr:row>
      <xdr:rowOff>95250</xdr:rowOff>
    </xdr:to>
    <xdr:grpSp>
      <xdr:nvGrpSpPr>
        <xdr:cNvPr id="343" name="Group 903"/>
        <xdr:cNvGrpSpPr>
          <a:grpSpLocks/>
        </xdr:cNvGrpSpPr>
      </xdr:nvGrpSpPr>
      <xdr:grpSpPr>
        <a:xfrm>
          <a:off x="3724275" y="7620000"/>
          <a:ext cx="3305175" cy="190500"/>
          <a:chOff x="291" y="269"/>
          <a:chExt cx="197" cy="20"/>
        </a:xfrm>
        <a:solidFill>
          <a:srgbClr val="FFFFFF"/>
        </a:solidFill>
      </xdr:grpSpPr>
      <xdr:grpSp>
        <xdr:nvGrpSpPr>
          <xdr:cNvPr id="344" name="Group 904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345" name="Line 905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6" name="Line 906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47" name="Group 907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348" name="Line 908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9" name="Line 909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0" name="Line 910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1" name="Line 911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2" name="Line 912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53" name="Group 913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354" name="Line 914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5" name="Line 915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6" name="Line 916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7" name="Line 917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8" name="Line 918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104775</xdr:colOff>
      <xdr:row>48</xdr:row>
      <xdr:rowOff>66675</xdr:rowOff>
    </xdr:from>
    <xdr:to>
      <xdr:col>10</xdr:col>
      <xdr:colOff>361950</xdr:colOff>
      <xdr:row>49</xdr:row>
      <xdr:rowOff>95250</xdr:rowOff>
    </xdr:to>
    <xdr:grpSp>
      <xdr:nvGrpSpPr>
        <xdr:cNvPr id="359" name="Group 919"/>
        <xdr:cNvGrpSpPr>
          <a:grpSpLocks/>
        </xdr:cNvGrpSpPr>
      </xdr:nvGrpSpPr>
      <xdr:grpSpPr>
        <a:xfrm>
          <a:off x="3724275" y="7943850"/>
          <a:ext cx="3305175" cy="190500"/>
          <a:chOff x="291" y="269"/>
          <a:chExt cx="197" cy="20"/>
        </a:xfrm>
        <a:solidFill>
          <a:srgbClr val="FFFFFF"/>
        </a:solidFill>
      </xdr:grpSpPr>
      <xdr:grpSp>
        <xdr:nvGrpSpPr>
          <xdr:cNvPr id="360" name="Group 920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361" name="Line 921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2" name="Line 922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63" name="Group 923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364" name="Line 924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5" name="Line 925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6" name="Line 926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7" name="Line 927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8" name="Line 928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69" name="Group 929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370" name="Line 930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1" name="Line 931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2" name="Line 932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3" name="Line 933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4" name="Line 934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104775</xdr:colOff>
      <xdr:row>50</xdr:row>
      <xdr:rowOff>66675</xdr:rowOff>
    </xdr:from>
    <xdr:to>
      <xdr:col>10</xdr:col>
      <xdr:colOff>361950</xdr:colOff>
      <xdr:row>51</xdr:row>
      <xdr:rowOff>95250</xdr:rowOff>
    </xdr:to>
    <xdr:grpSp>
      <xdr:nvGrpSpPr>
        <xdr:cNvPr id="375" name="Group 935"/>
        <xdr:cNvGrpSpPr>
          <a:grpSpLocks/>
        </xdr:cNvGrpSpPr>
      </xdr:nvGrpSpPr>
      <xdr:grpSpPr>
        <a:xfrm>
          <a:off x="3724275" y="8277225"/>
          <a:ext cx="3305175" cy="190500"/>
          <a:chOff x="291" y="269"/>
          <a:chExt cx="197" cy="20"/>
        </a:xfrm>
        <a:solidFill>
          <a:srgbClr val="FFFFFF"/>
        </a:solidFill>
      </xdr:grpSpPr>
      <xdr:grpSp>
        <xdr:nvGrpSpPr>
          <xdr:cNvPr id="376" name="Group 936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377" name="Line 937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8" name="Line 938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79" name="Group 939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380" name="Line 940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1" name="Line 941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2" name="Line 942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3" name="Line 943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4" name="Line 944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85" name="Group 945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386" name="Line 946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7" name="Line 947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8" name="Line 948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9" name="Line 949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0" name="Line 950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133350</xdr:colOff>
      <xdr:row>52</xdr:row>
      <xdr:rowOff>76200</xdr:rowOff>
    </xdr:from>
    <xdr:to>
      <xdr:col>10</xdr:col>
      <xdr:colOff>342900</xdr:colOff>
      <xdr:row>53</xdr:row>
      <xdr:rowOff>104775</xdr:rowOff>
    </xdr:to>
    <xdr:grpSp>
      <xdr:nvGrpSpPr>
        <xdr:cNvPr id="391" name="Group 951"/>
        <xdr:cNvGrpSpPr>
          <a:grpSpLocks/>
        </xdr:cNvGrpSpPr>
      </xdr:nvGrpSpPr>
      <xdr:grpSpPr>
        <a:xfrm>
          <a:off x="3752850" y="8610600"/>
          <a:ext cx="3257550" cy="190500"/>
          <a:chOff x="290" y="183"/>
          <a:chExt cx="197" cy="20"/>
        </a:xfrm>
        <a:solidFill>
          <a:srgbClr val="FFFFFF"/>
        </a:solidFill>
      </xdr:grpSpPr>
      <xdr:sp>
        <xdr:nvSpPr>
          <xdr:cNvPr id="392" name="Line 952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Line 953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94" name="Group 954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395" name="Line 955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6" name="Line 956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7" name="Line 957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8" name="Line 958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9" name="Line 959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00" name="Group 960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401" name="Line 961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2" name="Line 962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3" name="Line 963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4" name="Line 964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5" name="Line 965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133350</xdr:colOff>
      <xdr:row>54</xdr:row>
      <xdr:rowOff>76200</xdr:rowOff>
    </xdr:from>
    <xdr:to>
      <xdr:col>10</xdr:col>
      <xdr:colOff>342900</xdr:colOff>
      <xdr:row>55</xdr:row>
      <xdr:rowOff>104775</xdr:rowOff>
    </xdr:to>
    <xdr:grpSp>
      <xdr:nvGrpSpPr>
        <xdr:cNvPr id="406" name="Group 966"/>
        <xdr:cNvGrpSpPr>
          <a:grpSpLocks/>
        </xdr:cNvGrpSpPr>
      </xdr:nvGrpSpPr>
      <xdr:grpSpPr>
        <a:xfrm>
          <a:off x="3752850" y="8943975"/>
          <a:ext cx="3257550" cy="190500"/>
          <a:chOff x="290" y="183"/>
          <a:chExt cx="197" cy="20"/>
        </a:xfrm>
        <a:solidFill>
          <a:srgbClr val="FFFFFF"/>
        </a:solidFill>
      </xdr:grpSpPr>
      <xdr:sp>
        <xdr:nvSpPr>
          <xdr:cNvPr id="407" name="Line 967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Line 968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09" name="Group 969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410" name="Line 970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1" name="Line 971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2" name="Line 972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3" name="Line 973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4" name="Line 974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15" name="Group 975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416" name="Line 976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7" name="Line 977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8" name="Line 978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9" name="Line 979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0" name="Line 980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133350</xdr:colOff>
      <xdr:row>56</xdr:row>
      <xdr:rowOff>76200</xdr:rowOff>
    </xdr:from>
    <xdr:to>
      <xdr:col>10</xdr:col>
      <xdr:colOff>342900</xdr:colOff>
      <xdr:row>57</xdr:row>
      <xdr:rowOff>104775</xdr:rowOff>
    </xdr:to>
    <xdr:grpSp>
      <xdr:nvGrpSpPr>
        <xdr:cNvPr id="421" name="Group 981"/>
        <xdr:cNvGrpSpPr>
          <a:grpSpLocks/>
        </xdr:cNvGrpSpPr>
      </xdr:nvGrpSpPr>
      <xdr:grpSpPr>
        <a:xfrm>
          <a:off x="3752850" y="9267825"/>
          <a:ext cx="3257550" cy="190500"/>
          <a:chOff x="290" y="183"/>
          <a:chExt cx="197" cy="20"/>
        </a:xfrm>
        <a:solidFill>
          <a:srgbClr val="FFFFFF"/>
        </a:solidFill>
      </xdr:grpSpPr>
      <xdr:sp>
        <xdr:nvSpPr>
          <xdr:cNvPr id="422" name="Line 982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Line 983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24" name="Group 984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425" name="Line 985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6" name="Line 986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7" name="Line 987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8" name="Line 988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9" name="Line 989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30" name="Group 990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431" name="Line 991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2" name="Line 992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3" name="Line 993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4" name="Line 994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5" name="Line 995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238125</xdr:colOff>
      <xdr:row>18</xdr:row>
      <xdr:rowOff>95250</xdr:rowOff>
    </xdr:from>
    <xdr:to>
      <xdr:col>16</xdr:col>
      <xdr:colOff>390525</xdr:colOff>
      <xdr:row>19</xdr:row>
      <xdr:rowOff>104775</xdr:rowOff>
    </xdr:to>
    <xdr:grpSp>
      <xdr:nvGrpSpPr>
        <xdr:cNvPr id="436" name="Group 996"/>
        <xdr:cNvGrpSpPr>
          <a:grpSpLocks/>
        </xdr:cNvGrpSpPr>
      </xdr:nvGrpSpPr>
      <xdr:grpSpPr>
        <a:xfrm>
          <a:off x="7515225" y="3048000"/>
          <a:ext cx="3200400" cy="171450"/>
          <a:chOff x="290" y="183"/>
          <a:chExt cx="197" cy="20"/>
        </a:xfrm>
        <a:solidFill>
          <a:srgbClr val="FFFFFF"/>
        </a:solidFill>
      </xdr:grpSpPr>
      <xdr:sp>
        <xdr:nvSpPr>
          <xdr:cNvPr id="437" name="Line 997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Line 998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39" name="Group 999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440" name="Line 1000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1" name="Line 1001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2" name="Line 1002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3" name="Line 1003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4" name="Line 1004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45" name="Group 1005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446" name="Line 1006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7" name="Line 1007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8" name="Line 1008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9" name="Line 1009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0" name="Line 1010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238125</xdr:colOff>
      <xdr:row>20</xdr:row>
      <xdr:rowOff>95250</xdr:rowOff>
    </xdr:from>
    <xdr:to>
      <xdr:col>16</xdr:col>
      <xdr:colOff>390525</xdr:colOff>
      <xdr:row>21</xdr:row>
      <xdr:rowOff>104775</xdr:rowOff>
    </xdr:to>
    <xdr:grpSp>
      <xdr:nvGrpSpPr>
        <xdr:cNvPr id="451" name="Group 1011"/>
        <xdr:cNvGrpSpPr>
          <a:grpSpLocks/>
        </xdr:cNvGrpSpPr>
      </xdr:nvGrpSpPr>
      <xdr:grpSpPr>
        <a:xfrm>
          <a:off x="7515225" y="3371850"/>
          <a:ext cx="3200400" cy="171450"/>
          <a:chOff x="290" y="183"/>
          <a:chExt cx="197" cy="20"/>
        </a:xfrm>
        <a:solidFill>
          <a:srgbClr val="FFFFFF"/>
        </a:solidFill>
      </xdr:grpSpPr>
      <xdr:sp>
        <xdr:nvSpPr>
          <xdr:cNvPr id="452" name="Line 1012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Line 1013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54" name="Group 1014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455" name="Line 1015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6" name="Line 1016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7" name="Line 1017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8" name="Line 1018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9" name="Line 1019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60" name="Group 1020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461" name="Line 1021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2" name="Line 1022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3" name="Line 1023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4" name="Line 0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5" name="Line 1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228600</xdr:colOff>
      <xdr:row>22</xdr:row>
      <xdr:rowOff>66675</xdr:rowOff>
    </xdr:from>
    <xdr:to>
      <xdr:col>16</xdr:col>
      <xdr:colOff>438150</xdr:colOff>
      <xdr:row>23</xdr:row>
      <xdr:rowOff>95250</xdr:rowOff>
    </xdr:to>
    <xdr:grpSp>
      <xdr:nvGrpSpPr>
        <xdr:cNvPr id="466" name="Group 2"/>
        <xdr:cNvGrpSpPr>
          <a:grpSpLocks/>
        </xdr:cNvGrpSpPr>
      </xdr:nvGrpSpPr>
      <xdr:grpSpPr>
        <a:xfrm>
          <a:off x="7505700" y="3676650"/>
          <a:ext cx="3257550" cy="190500"/>
          <a:chOff x="291" y="269"/>
          <a:chExt cx="197" cy="20"/>
        </a:xfrm>
        <a:solidFill>
          <a:srgbClr val="FFFFFF"/>
        </a:solidFill>
      </xdr:grpSpPr>
      <xdr:grpSp>
        <xdr:nvGrpSpPr>
          <xdr:cNvPr id="467" name="Group 3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468" name="Line 4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9" name="Line 5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70" name="Group 6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471" name="Line 7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2" name="Line 8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3" name="Line 9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4" name="Line 10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5" name="Line 11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76" name="Group 12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477" name="Line 13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8" name="Line 14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9" name="Line 15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0" name="Line 16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1" name="Line 17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228600</xdr:colOff>
      <xdr:row>24</xdr:row>
      <xdr:rowOff>66675</xdr:rowOff>
    </xdr:from>
    <xdr:to>
      <xdr:col>16</xdr:col>
      <xdr:colOff>438150</xdr:colOff>
      <xdr:row>25</xdr:row>
      <xdr:rowOff>95250</xdr:rowOff>
    </xdr:to>
    <xdr:grpSp>
      <xdr:nvGrpSpPr>
        <xdr:cNvPr id="482" name="Group 18"/>
        <xdr:cNvGrpSpPr>
          <a:grpSpLocks/>
        </xdr:cNvGrpSpPr>
      </xdr:nvGrpSpPr>
      <xdr:grpSpPr>
        <a:xfrm>
          <a:off x="7505700" y="4000500"/>
          <a:ext cx="3257550" cy="190500"/>
          <a:chOff x="291" y="269"/>
          <a:chExt cx="197" cy="20"/>
        </a:xfrm>
        <a:solidFill>
          <a:srgbClr val="FFFFFF"/>
        </a:solidFill>
      </xdr:grpSpPr>
      <xdr:grpSp>
        <xdr:nvGrpSpPr>
          <xdr:cNvPr id="483" name="Group 19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484" name="Line 20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5" name="Line 21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86" name="Group 22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487" name="Line 23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8" name="Line 24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9" name="Line 25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0" name="Line 26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1" name="Line 27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92" name="Group 28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493" name="Line 29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4" name="Line 30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5" name="Line 31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6" name="Line 32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7" name="Line 33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228600</xdr:colOff>
      <xdr:row>26</xdr:row>
      <xdr:rowOff>66675</xdr:rowOff>
    </xdr:from>
    <xdr:to>
      <xdr:col>16</xdr:col>
      <xdr:colOff>438150</xdr:colOff>
      <xdr:row>27</xdr:row>
      <xdr:rowOff>95250</xdr:rowOff>
    </xdr:to>
    <xdr:grpSp>
      <xdr:nvGrpSpPr>
        <xdr:cNvPr id="498" name="Group 34"/>
        <xdr:cNvGrpSpPr>
          <a:grpSpLocks/>
        </xdr:cNvGrpSpPr>
      </xdr:nvGrpSpPr>
      <xdr:grpSpPr>
        <a:xfrm>
          <a:off x="7505700" y="4333875"/>
          <a:ext cx="3257550" cy="190500"/>
          <a:chOff x="291" y="269"/>
          <a:chExt cx="197" cy="20"/>
        </a:xfrm>
        <a:solidFill>
          <a:srgbClr val="FFFFFF"/>
        </a:solidFill>
      </xdr:grpSpPr>
      <xdr:grpSp>
        <xdr:nvGrpSpPr>
          <xdr:cNvPr id="499" name="Group 35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500" name="Line 36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1" name="Line 37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02" name="Group 38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503" name="Line 39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4" name="Line 40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5" name="Line 41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6" name="Line 42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7" name="Line 43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08" name="Group 44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509" name="Line 45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0" name="Line 46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1" name="Line 47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2" name="Line 48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3" name="Line 49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238125</xdr:colOff>
      <xdr:row>28</xdr:row>
      <xdr:rowOff>95250</xdr:rowOff>
    </xdr:from>
    <xdr:to>
      <xdr:col>16</xdr:col>
      <xdr:colOff>390525</xdr:colOff>
      <xdr:row>29</xdr:row>
      <xdr:rowOff>114300</xdr:rowOff>
    </xdr:to>
    <xdr:grpSp>
      <xdr:nvGrpSpPr>
        <xdr:cNvPr id="514" name="Group 66"/>
        <xdr:cNvGrpSpPr>
          <a:grpSpLocks/>
        </xdr:cNvGrpSpPr>
      </xdr:nvGrpSpPr>
      <xdr:grpSpPr>
        <a:xfrm>
          <a:off x="7515225" y="4686300"/>
          <a:ext cx="3200400" cy="180975"/>
          <a:chOff x="290" y="183"/>
          <a:chExt cx="197" cy="20"/>
        </a:xfrm>
        <a:solidFill>
          <a:srgbClr val="FFFFFF"/>
        </a:solidFill>
      </xdr:grpSpPr>
      <xdr:sp>
        <xdr:nvSpPr>
          <xdr:cNvPr id="515" name="Line 67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Line 68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17" name="Group 69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518" name="Line 70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9" name="Line 71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0" name="Line 72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1" name="Line 73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2" name="Line 74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23" name="Group 75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524" name="Line 76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5" name="Line 77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6" name="Line 78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7" name="Line 79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8" name="Line 80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238125</xdr:colOff>
      <xdr:row>30</xdr:row>
      <xdr:rowOff>95250</xdr:rowOff>
    </xdr:from>
    <xdr:to>
      <xdr:col>16</xdr:col>
      <xdr:colOff>390525</xdr:colOff>
      <xdr:row>31</xdr:row>
      <xdr:rowOff>114300</xdr:rowOff>
    </xdr:to>
    <xdr:grpSp>
      <xdr:nvGrpSpPr>
        <xdr:cNvPr id="529" name="Group 81"/>
        <xdr:cNvGrpSpPr>
          <a:grpSpLocks/>
        </xdr:cNvGrpSpPr>
      </xdr:nvGrpSpPr>
      <xdr:grpSpPr>
        <a:xfrm>
          <a:off x="7515225" y="5019675"/>
          <a:ext cx="3200400" cy="180975"/>
          <a:chOff x="290" y="183"/>
          <a:chExt cx="197" cy="20"/>
        </a:xfrm>
        <a:solidFill>
          <a:srgbClr val="FFFFFF"/>
        </a:solidFill>
      </xdr:grpSpPr>
      <xdr:sp>
        <xdr:nvSpPr>
          <xdr:cNvPr id="530" name="Line 82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Line 83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32" name="Group 84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533" name="Line 85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4" name="Line 86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5" name="Line 87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6" name="Line 88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7" name="Line 89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38" name="Group 90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539" name="Line 91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0" name="Line 92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1" name="Line 93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2" name="Line 94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3" name="Line 95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238125</xdr:colOff>
      <xdr:row>32</xdr:row>
      <xdr:rowOff>95250</xdr:rowOff>
    </xdr:from>
    <xdr:to>
      <xdr:col>16</xdr:col>
      <xdr:colOff>390525</xdr:colOff>
      <xdr:row>33</xdr:row>
      <xdr:rowOff>114300</xdr:rowOff>
    </xdr:to>
    <xdr:grpSp>
      <xdr:nvGrpSpPr>
        <xdr:cNvPr id="544" name="Group 96"/>
        <xdr:cNvGrpSpPr>
          <a:grpSpLocks/>
        </xdr:cNvGrpSpPr>
      </xdr:nvGrpSpPr>
      <xdr:grpSpPr>
        <a:xfrm>
          <a:off x="7515225" y="5343525"/>
          <a:ext cx="3200400" cy="180975"/>
          <a:chOff x="290" y="183"/>
          <a:chExt cx="197" cy="20"/>
        </a:xfrm>
        <a:solidFill>
          <a:srgbClr val="FFFFFF"/>
        </a:solidFill>
      </xdr:grpSpPr>
      <xdr:sp>
        <xdr:nvSpPr>
          <xdr:cNvPr id="545" name="Line 97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Line 98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47" name="Group 99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548" name="Line 100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9" name="Line 101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0" name="Line 102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1" name="Line 103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2" name="Line 104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53" name="Group 105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554" name="Line 106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5" name="Line 107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6" name="Line 108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7" name="Line 109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8" name="Line 110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228600</xdr:colOff>
      <xdr:row>34</xdr:row>
      <xdr:rowOff>66675</xdr:rowOff>
    </xdr:from>
    <xdr:to>
      <xdr:col>16</xdr:col>
      <xdr:colOff>438150</xdr:colOff>
      <xdr:row>35</xdr:row>
      <xdr:rowOff>104775</xdr:rowOff>
    </xdr:to>
    <xdr:grpSp>
      <xdr:nvGrpSpPr>
        <xdr:cNvPr id="559" name="Group 111"/>
        <xdr:cNvGrpSpPr>
          <a:grpSpLocks/>
        </xdr:cNvGrpSpPr>
      </xdr:nvGrpSpPr>
      <xdr:grpSpPr>
        <a:xfrm>
          <a:off x="7505700" y="5648325"/>
          <a:ext cx="3257550" cy="200025"/>
          <a:chOff x="291" y="269"/>
          <a:chExt cx="197" cy="20"/>
        </a:xfrm>
        <a:solidFill>
          <a:srgbClr val="FFFFFF"/>
        </a:solidFill>
      </xdr:grpSpPr>
      <xdr:grpSp>
        <xdr:nvGrpSpPr>
          <xdr:cNvPr id="560" name="Group 112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561" name="Line 113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2" name="Line 114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63" name="Group 115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564" name="Line 116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5" name="Line 117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6" name="Line 118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7" name="Line 119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8" name="Line 120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69" name="Group 121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570" name="Line 122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1" name="Line 123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2" name="Line 124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3" name="Line 125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4" name="Line 126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228600</xdr:colOff>
      <xdr:row>36</xdr:row>
      <xdr:rowOff>66675</xdr:rowOff>
    </xdr:from>
    <xdr:to>
      <xdr:col>16</xdr:col>
      <xdr:colOff>438150</xdr:colOff>
      <xdr:row>37</xdr:row>
      <xdr:rowOff>104775</xdr:rowOff>
    </xdr:to>
    <xdr:grpSp>
      <xdr:nvGrpSpPr>
        <xdr:cNvPr id="575" name="Group 127"/>
        <xdr:cNvGrpSpPr>
          <a:grpSpLocks/>
        </xdr:cNvGrpSpPr>
      </xdr:nvGrpSpPr>
      <xdr:grpSpPr>
        <a:xfrm>
          <a:off x="7505700" y="5972175"/>
          <a:ext cx="3257550" cy="200025"/>
          <a:chOff x="291" y="269"/>
          <a:chExt cx="197" cy="20"/>
        </a:xfrm>
        <a:solidFill>
          <a:srgbClr val="FFFFFF"/>
        </a:solidFill>
      </xdr:grpSpPr>
      <xdr:grpSp>
        <xdr:nvGrpSpPr>
          <xdr:cNvPr id="576" name="Group 128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577" name="Line 129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8" name="Line 130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79" name="Group 131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580" name="Line 132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1" name="Line 133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2" name="Line 134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3" name="Line 135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4" name="Line 136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85" name="Group 137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586" name="Line 138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7" name="Line 139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8" name="Line 140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9" name="Line 141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0" name="Line 142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228600</xdr:colOff>
      <xdr:row>38</xdr:row>
      <xdr:rowOff>66675</xdr:rowOff>
    </xdr:from>
    <xdr:to>
      <xdr:col>16</xdr:col>
      <xdr:colOff>438150</xdr:colOff>
      <xdr:row>39</xdr:row>
      <xdr:rowOff>104775</xdr:rowOff>
    </xdr:to>
    <xdr:grpSp>
      <xdr:nvGrpSpPr>
        <xdr:cNvPr id="591" name="Group 143"/>
        <xdr:cNvGrpSpPr>
          <a:grpSpLocks/>
        </xdr:cNvGrpSpPr>
      </xdr:nvGrpSpPr>
      <xdr:grpSpPr>
        <a:xfrm>
          <a:off x="7505700" y="6305550"/>
          <a:ext cx="3257550" cy="200025"/>
          <a:chOff x="291" y="269"/>
          <a:chExt cx="197" cy="20"/>
        </a:xfrm>
        <a:solidFill>
          <a:srgbClr val="FFFFFF"/>
        </a:solidFill>
      </xdr:grpSpPr>
      <xdr:grpSp>
        <xdr:nvGrpSpPr>
          <xdr:cNvPr id="592" name="Group 144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593" name="Line 145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4" name="Line 146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95" name="Group 147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596" name="Line 148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7" name="Line 149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8" name="Line 150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9" name="Line 151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0" name="Line 152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01" name="Group 153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602" name="Line 154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3" name="Line 155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4" name="Line 156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5" name="Line 157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6" name="Line 158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238125</xdr:colOff>
      <xdr:row>40</xdr:row>
      <xdr:rowOff>95250</xdr:rowOff>
    </xdr:from>
    <xdr:to>
      <xdr:col>16</xdr:col>
      <xdr:colOff>390525</xdr:colOff>
      <xdr:row>41</xdr:row>
      <xdr:rowOff>114300</xdr:rowOff>
    </xdr:to>
    <xdr:grpSp>
      <xdr:nvGrpSpPr>
        <xdr:cNvPr id="607" name="Group 159"/>
        <xdr:cNvGrpSpPr>
          <a:grpSpLocks/>
        </xdr:cNvGrpSpPr>
      </xdr:nvGrpSpPr>
      <xdr:grpSpPr>
        <a:xfrm>
          <a:off x="7515225" y="6657975"/>
          <a:ext cx="3200400" cy="180975"/>
          <a:chOff x="290" y="183"/>
          <a:chExt cx="197" cy="20"/>
        </a:xfrm>
        <a:solidFill>
          <a:srgbClr val="FFFFFF"/>
        </a:solidFill>
      </xdr:grpSpPr>
      <xdr:sp>
        <xdr:nvSpPr>
          <xdr:cNvPr id="608" name="Line 160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Line 161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10" name="Group 162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611" name="Line 163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2" name="Line 164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3" name="Line 165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4" name="Line 166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5" name="Line 167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16" name="Group 168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617" name="Line 169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8" name="Line 170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9" name="Line 171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0" name="Line 172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1" name="Line 173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238125</xdr:colOff>
      <xdr:row>42</xdr:row>
      <xdr:rowOff>95250</xdr:rowOff>
    </xdr:from>
    <xdr:to>
      <xdr:col>16</xdr:col>
      <xdr:colOff>390525</xdr:colOff>
      <xdr:row>43</xdr:row>
      <xdr:rowOff>114300</xdr:rowOff>
    </xdr:to>
    <xdr:grpSp>
      <xdr:nvGrpSpPr>
        <xdr:cNvPr id="622" name="Group 174"/>
        <xdr:cNvGrpSpPr>
          <a:grpSpLocks/>
        </xdr:cNvGrpSpPr>
      </xdr:nvGrpSpPr>
      <xdr:grpSpPr>
        <a:xfrm>
          <a:off x="7515225" y="6991350"/>
          <a:ext cx="3200400" cy="180975"/>
          <a:chOff x="290" y="183"/>
          <a:chExt cx="197" cy="20"/>
        </a:xfrm>
        <a:solidFill>
          <a:srgbClr val="FFFFFF"/>
        </a:solidFill>
      </xdr:grpSpPr>
      <xdr:sp>
        <xdr:nvSpPr>
          <xdr:cNvPr id="623" name="Line 175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Line 176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25" name="Group 177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626" name="Line 178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7" name="Line 179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8" name="Line 180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9" name="Line 181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0" name="Line 182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31" name="Group 183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632" name="Line 184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3" name="Line 185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4" name="Line 186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5" name="Line 187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6" name="Line 188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238125</xdr:colOff>
      <xdr:row>44</xdr:row>
      <xdr:rowOff>95250</xdr:rowOff>
    </xdr:from>
    <xdr:to>
      <xdr:col>16</xdr:col>
      <xdr:colOff>390525</xdr:colOff>
      <xdr:row>45</xdr:row>
      <xdr:rowOff>114300</xdr:rowOff>
    </xdr:to>
    <xdr:grpSp>
      <xdr:nvGrpSpPr>
        <xdr:cNvPr id="637" name="Group 189"/>
        <xdr:cNvGrpSpPr>
          <a:grpSpLocks/>
        </xdr:cNvGrpSpPr>
      </xdr:nvGrpSpPr>
      <xdr:grpSpPr>
        <a:xfrm>
          <a:off x="7515225" y="7315200"/>
          <a:ext cx="3200400" cy="180975"/>
          <a:chOff x="290" y="183"/>
          <a:chExt cx="197" cy="20"/>
        </a:xfrm>
        <a:solidFill>
          <a:srgbClr val="FFFFFF"/>
        </a:solidFill>
      </xdr:grpSpPr>
      <xdr:sp>
        <xdr:nvSpPr>
          <xdr:cNvPr id="638" name="Line 190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Line 191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40" name="Group 192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641" name="Line 193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2" name="Line 194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3" name="Line 195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4" name="Line 196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5" name="Line 197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46" name="Group 198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647" name="Line 199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8" name="Line 200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9" name="Line 201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0" name="Line 202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1" name="Line 203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238125</xdr:colOff>
      <xdr:row>52</xdr:row>
      <xdr:rowOff>95250</xdr:rowOff>
    </xdr:from>
    <xdr:to>
      <xdr:col>16</xdr:col>
      <xdr:colOff>390525</xdr:colOff>
      <xdr:row>53</xdr:row>
      <xdr:rowOff>114300</xdr:rowOff>
    </xdr:to>
    <xdr:grpSp>
      <xdr:nvGrpSpPr>
        <xdr:cNvPr id="652" name="Group 204"/>
        <xdr:cNvGrpSpPr>
          <a:grpSpLocks/>
        </xdr:cNvGrpSpPr>
      </xdr:nvGrpSpPr>
      <xdr:grpSpPr>
        <a:xfrm>
          <a:off x="7515225" y="8629650"/>
          <a:ext cx="3200400" cy="180975"/>
          <a:chOff x="290" y="183"/>
          <a:chExt cx="197" cy="20"/>
        </a:xfrm>
        <a:solidFill>
          <a:srgbClr val="FFFFFF"/>
        </a:solidFill>
      </xdr:grpSpPr>
      <xdr:sp>
        <xdr:nvSpPr>
          <xdr:cNvPr id="653" name="Line 205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Line 206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55" name="Group 207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656" name="Line 208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7" name="Line 209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8" name="Line 210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9" name="Line 211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0" name="Line 212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61" name="Group 213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662" name="Line 214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3" name="Line 215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4" name="Line 216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5" name="Line 217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6" name="Line 218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238125</xdr:colOff>
      <xdr:row>54</xdr:row>
      <xdr:rowOff>95250</xdr:rowOff>
    </xdr:from>
    <xdr:to>
      <xdr:col>16</xdr:col>
      <xdr:colOff>390525</xdr:colOff>
      <xdr:row>55</xdr:row>
      <xdr:rowOff>114300</xdr:rowOff>
    </xdr:to>
    <xdr:grpSp>
      <xdr:nvGrpSpPr>
        <xdr:cNvPr id="667" name="Group 219"/>
        <xdr:cNvGrpSpPr>
          <a:grpSpLocks/>
        </xdr:cNvGrpSpPr>
      </xdr:nvGrpSpPr>
      <xdr:grpSpPr>
        <a:xfrm>
          <a:off x="7515225" y="8963025"/>
          <a:ext cx="3200400" cy="180975"/>
          <a:chOff x="290" y="183"/>
          <a:chExt cx="197" cy="20"/>
        </a:xfrm>
        <a:solidFill>
          <a:srgbClr val="FFFFFF"/>
        </a:solidFill>
      </xdr:grpSpPr>
      <xdr:sp>
        <xdr:nvSpPr>
          <xdr:cNvPr id="668" name="Line 220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Line 221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70" name="Group 222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671" name="Line 223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2" name="Line 224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3" name="Line 225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4" name="Line 226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5" name="Line 227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76" name="Group 228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677" name="Line 229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8" name="Line 230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9" name="Line 231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0" name="Line 232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1" name="Line 233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238125</xdr:colOff>
      <xdr:row>56</xdr:row>
      <xdr:rowOff>95250</xdr:rowOff>
    </xdr:from>
    <xdr:to>
      <xdr:col>16</xdr:col>
      <xdr:colOff>390525</xdr:colOff>
      <xdr:row>57</xdr:row>
      <xdr:rowOff>114300</xdr:rowOff>
    </xdr:to>
    <xdr:grpSp>
      <xdr:nvGrpSpPr>
        <xdr:cNvPr id="682" name="Group 234"/>
        <xdr:cNvGrpSpPr>
          <a:grpSpLocks/>
        </xdr:cNvGrpSpPr>
      </xdr:nvGrpSpPr>
      <xdr:grpSpPr>
        <a:xfrm>
          <a:off x="7515225" y="9286875"/>
          <a:ext cx="3200400" cy="180975"/>
          <a:chOff x="290" y="183"/>
          <a:chExt cx="197" cy="20"/>
        </a:xfrm>
        <a:solidFill>
          <a:srgbClr val="FFFFFF"/>
        </a:solidFill>
      </xdr:grpSpPr>
      <xdr:sp>
        <xdr:nvSpPr>
          <xdr:cNvPr id="683" name="Line 235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Line 236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85" name="Group 237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686" name="Line 238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7" name="Line 239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8" name="Line 240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9" name="Line 241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0" name="Line 242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91" name="Group 243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692" name="Line 244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3" name="Line 245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4" name="Line 246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5" name="Line 247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6" name="Line 248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228600</xdr:colOff>
      <xdr:row>46</xdr:row>
      <xdr:rowOff>66675</xdr:rowOff>
    </xdr:from>
    <xdr:to>
      <xdr:col>16</xdr:col>
      <xdr:colOff>438150</xdr:colOff>
      <xdr:row>47</xdr:row>
      <xdr:rowOff>104775</xdr:rowOff>
    </xdr:to>
    <xdr:grpSp>
      <xdr:nvGrpSpPr>
        <xdr:cNvPr id="697" name="Group 249"/>
        <xdr:cNvGrpSpPr>
          <a:grpSpLocks/>
        </xdr:cNvGrpSpPr>
      </xdr:nvGrpSpPr>
      <xdr:grpSpPr>
        <a:xfrm>
          <a:off x="7505700" y="7620000"/>
          <a:ext cx="3257550" cy="200025"/>
          <a:chOff x="291" y="269"/>
          <a:chExt cx="197" cy="20"/>
        </a:xfrm>
        <a:solidFill>
          <a:srgbClr val="FFFFFF"/>
        </a:solidFill>
      </xdr:grpSpPr>
      <xdr:grpSp>
        <xdr:nvGrpSpPr>
          <xdr:cNvPr id="698" name="Group 250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699" name="Line 251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0" name="Line 252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01" name="Group 253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702" name="Line 254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3" name="Line 255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4" name="Line 256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5" name="Line 257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6" name="Line 258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07" name="Group 259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708" name="Line 260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9" name="Line 261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0" name="Line 262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1" name="Line 263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2" name="Line 264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228600</xdr:colOff>
      <xdr:row>48</xdr:row>
      <xdr:rowOff>66675</xdr:rowOff>
    </xdr:from>
    <xdr:to>
      <xdr:col>16</xdr:col>
      <xdr:colOff>438150</xdr:colOff>
      <xdr:row>49</xdr:row>
      <xdr:rowOff>104775</xdr:rowOff>
    </xdr:to>
    <xdr:grpSp>
      <xdr:nvGrpSpPr>
        <xdr:cNvPr id="713" name="Group 265"/>
        <xdr:cNvGrpSpPr>
          <a:grpSpLocks/>
        </xdr:cNvGrpSpPr>
      </xdr:nvGrpSpPr>
      <xdr:grpSpPr>
        <a:xfrm>
          <a:off x="7505700" y="7943850"/>
          <a:ext cx="3257550" cy="200025"/>
          <a:chOff x="291" y="269"/>
          <a:chExt cx="197" cy="20"/>
        </a:xfrm>
        <a:solidFill>
          <a:srgbClr val="FFFFFF"/>
        </a:solidFill>
      </xdr:grpSpPr>
      <xdr:grpSp>
        <xdr:nvGrpSpPr>
          <xdr:cNvPr id="714" name="Group 266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715" name="Line 267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6" name="Line 268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17" name="Group 269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718" name="Line 270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9" name="Line 271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0" name="Line 272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1" name="Line 273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2" name="Line 274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23" name="Group 275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724" name="Line 276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5" name="Line 277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6" name="Line 278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7" name="Line 279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8" name="Line 280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228600</xdr:colOff>
      <xdr:row>50</xdr:row>
      <xdr:rowOff>66675</xdr:rowOff>
    </xdr:from>
    <xdr:to>
      <xdr:col>16</xdr:col>
      <xdr:colOff>438150</xdr:colOff>
      <xdr:row>51</xdr:row>
      <xdr:rowOff>104775</xdr:rowOff>
    </xdr:to>
    <xdr:grpSp>
      <xdr:nvGrpSpPr>
        <xdr:cNvPr id="729" name="Group 281"/>
        <xdr:cNvGrpSpPr>
          <a:grpSpLocks/>
        </xdr:cNvGrpSpPr>
      </xdr:nvGrpSpPr>
      <xdr:grpSpPr>
        <a:xfrm>
          <a:off x="7505700" y="8277225"/>
          <a:ext cx="3257550" cy="200025"/>
          <a:chOff x="291" y="269"/>
          <a:chExt cx="197" cy="20"/>
        </a:xfrm>
        <a:solidFill>
          <a:srgbClr val="FFFFFF"/>
        </a:solidFill>
      </xdr:grpSpPr>
      <xdr:grpSp>
        <xdr:nvGrpSpPr>
          <xdr:cNvPr id="730" name="Group 282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731" name="Line 283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2" name="Line 284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33" name="Group 285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734" name="Line 286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5" name="Line 287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6" name="Line 288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7" name="Line 289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8" name="Line 290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39" name="Group 291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740" name="Line 292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1" name="Line 293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2" name="Line 294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3" name="Line 295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4" name="Line 296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23" sqref="A23"/>
    </sheetView>
  </sheetViews>
  <sheetFormatPr defaultColWidth="9.140625" defaultRowHeight="12.75"/>
  <cols>
    <col min="1" max="1" width="44.7109375" style="0" customWidth="1"/>
    <col min="2" max="2" width="9.140625" style="43" customWidth="1"/>
    <col min="3" max="3" width="11.28125" style="0" customWidth="1"/>
  </cols>
  <sheetData>
    <row r="1" spans="1:3" ht="12.75">
      <c r="A1" s="42" t="s">
        <v>901</v>
      </c>
      <c r="C1" s="315">
        <f ca="1">TODAY()</f>
        <v>38441</v>
      </c>
    </row>
    <row r="3" ht="12.75">
      <c r="A3" t="s">
        <v>798</v>
      </c>
    </row>
    <row r="4" ht="12.75">
      <c r="A4" t="s">
        <v>898</v>
      </c>
    </row>
    <row r="6" ht="12.75">
      <c r="A6" t="s">
        <v>799</v>
      </c>
    </row>
    <row r="7" ht="12.75">
      <c r="A7" t="s">
        <v>899</v>
      </c>
    </row>
    <row r="9" ht="12.75">
      <c r="A9" t="s">
        <v>900</v>
      </c>
    </row>
    <row r="11" ht="13.5" thickBot="1"/>
    <row r="12" spans="1:8" ht="13.5" thickBot="1">
      <c r="A12" s="184" t="s">
        <v>888</v>
      </c>
      <c r="B12" s="202">
        <v>32</v>
      </c>
      <c r="C12" s="199" t="s">
        <v>735</v>
      </c>
      <c r="D12" s="42" t="s">
        <v>800</v>
      </c>
      <c r="H12" t="s">
        <v>890</v>
      </c>
    </row>
    <row r="13" spans="1:3" ht="13.5" thickBot="1">
      <c r="A13" s="195" t="s">
        <v>734</v>
      </c>
      <c r="B13" s="45">
        <f>IF((MOD($B$12-1,32)=0),32,MOD($B$12-1,32))</f>
        <v>31</v>
      </c>
      <c r="C13" s="201" t="s">
        <v>735</v>
      </c>
    </row>
    <row r="14" spans="1:3" ht="13.5" thickBot="1">
      <c r="A14" s="189" t="s">
        <v>737</v>
      </c>
      <c r="B14" s="197">
        <f>IF(MOD($B$13,2)=1,($B$13+1)/2,$B$13/2)</f>
        <v>16</v>
      </c>
      <c r="C14" s="200" t="s">
        <v>736</v>
      </c>
    </row>
    <row r="16" ht="13.5" thickBot="1"/>
    <row r="17" spans="1:3" ht="13.5" thickBot="1">
      <c r="A17" s="182" t="s">
        <v>752</v>
      </c>
      <c r="B17" s="196">
        <v>45</v>
      </c>
      <c r="C17" s="198" t="s">
        <v>803</v>
      </c>
    </row>
    <row r="18" spans="1:3" ht="13.5" thickBot="1">
      <c r="A18" s="193" t="s">
        <v>751</v>
      </c>
      <c r="B18" s="45">
        <v>89</v>
      </c>
      <c r="C18" s="198" t="s">
        <v>849</v>
      </c>
    </row>
    <row r="19" spans="1:3" ht="13.5" thickBot="1">
      <c r="A19" s="193" t="s">
        <v>753</v>
      </c>
      <c r="B19" s="197">
        <v>17</v>
      </c>
      <c r="C19" s="198" t="s">
        <v>804</v>
      </c>
    </row>
    <row r="20" spans="1:3" ht="13.5" thickBot="1">
      <c r="A20" s="187" t="s">
        <v>754</v>
      </c>
      <c r="B20" s="197">
        <v>33</v>
      </c>
      <c r="C20" s="198" t="s">
        <v>805</v>
      </c>
    </row>
    <row r="48" ht="12.75">
      <c r="L48" t="s">
        <v>731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workbookViewId="0" topLeftCell="A2">
      <selection activeCell="J3" sqref="J3"/>
    </sheetView>
  </sheetViews>
  <sheetFormatPr defaultColWidth="9.140625" defaultRowHeight="12.75"/>
  <cols>
    <col min="4" max="6" width="3.7109375" style="0" customWidth="1"/>
    <col min="7" max="7" width="2.7109375" style="0" customWidth="1"/>
    <col min="9" max="9" width="2.7109375" style="43" customWidth="1"/>
    <col min="10" max="15" width="9.7109375" style="43" customWidth="1"/>
    <col min="16" max="16" width="2.7109375" style="43" customWidth="1"/>
    <col min="17" max="22" width="9.7109375" style="43" customWidth="1"/>
    <col min="23" max="23" width="2.7109375" style="43" customWidth="1"/>
    <col min="25" max="25" width="2.7109375" style="0" customWidth="1"/>
    <col min="26" max="28" width="2.7109375" style="3" customWidth="1"/>
  </cols>
  <sheetData>
    <row r="1" ht="12.75">
      <c r="A1" s="42" t="s">
        <v>739</v>
      </c>
    </row>
    <row r="3" spans="2:14" ht="12.75">
      <c r="B3" t="s">
        <v>738</v>
      </c>
      <c r="H3" s="181" t="s">
        <v>889</v>
      </c>
      <c r="I3"/>
      <c r="J3" s="347">
        <f>ROTATION!$B$12</f>
        <v>32</v>
      </c>
      <c r="K3" s="198" t="s">
        <v>742</v>
      </c>
      <c r="L3"/>
      <c r="M3"/>
      <c r="N3"/>
    </row>
    <row r="4" ht="13.5" thickBot="1"/>
    <row r="5" spans="1:31" ht="13.5" thickBot="1">
      <c r="A5" s="193"/>
      <c r="B5" s="194"/>
      <c r="C5" s="226" t="s">
        <v>740</v>
      </c>
      <c r="D5" s="194"/>
      <c r="E5" s="194"/>
      <c r="F5" s="241"/>
      <c r="H5" s="225"/>
      <c r="I5" s="51"/>
      <c r="J5" s="52" t="s">
        <v>748</v>
      </c>
      <c r="K5" s="51"/>
      <c r="L5" s="51"/>
      <c r="M5" s="51"/>
      <c r="N5" s="51"/>
      <c r="O5" s="51"/>
      <c r="P5" s="226" t="s">
        <v>750</v>
      </c>
      <c r="Q5" s="51"/>
      <c r="R5" s="51"/>
      <c r="S5" s="51"/>
      <c r="T5" s="51"/>
      <c r="U5" s="51"/>
      <c r="V5" s="52" t="s">
        <v>749</v>
      </c>
      <c r="W5" s="51"/>
      <c r="X5" s="227"/>
      <c r="Z5" s="193"/>
      <c r="AA5" s="194"/>
      <c r="AB5" s="194"/>
      <c r="AC5" s="226" t="s">
        <v>740</v>
      </c>
      <c r="AD5" s="194"/>
      <c r="AE5" s="241"/>
    </row>
    <row r="6" spans="1:31" ht="12.75">
      <c r="A6" s="47" t="s">
        <v>12</v>
      </c>
      <c r="B6" s="204" t="s">
        <v>14</v>
      </c>
      <c r="C6" s="209" t="s">
        <v>13</v>
      </c>
      <c r="D6" s="208"/>
      <c r="E6" s="44" t="s">
        <v>18</v>
      </c>
      <c r="F6" s="209"/>
      <c r="G6" s="43"/>
      <c r="H6" s="202" t="s">
        <v>732</v>
      </c>
      <c r="I6" s="208"/>
      <c r="J6" s="44">
        <v>6</v>
      </c>
      <c r="K6" s="44">
        <v>5</v>
      </c>
      <c r="L6" s="44">
        <v>4</v>
      </c>
      <c r="M6" s="44">
        <v>3</v>
      </c>
      <c r="N6" s="44">
        <v>2</v>
      </c>
      <c r="O6" s="44">
        <v>1</v>
      </c>
      <c r="P6" s="44"/>
      <c r="Q6" s="44">
        <v>1</v>
      </c>
      <c r="R6" s="44">
        <v>2</v>
      </c>
      <c r="S6" s="44">
        <v>3</v>
      </c>
      <c r="T6" s="44">
        <v>4</v>
      </c>
      <c r="U6" s="44">
        <v>5</v>
      </c>
      <c r="V6" s="44">
        <v>6</v>
      </c>
      <c r="W6" s="209"/>
      <c r="X6" s="202" t="s">
        <v>732</v>
      </c>
      <c r="Z6" s="182"/>
      <c r="AA6" s="211" t="s">
        <v>18</v>
      </c>
      <c r="AB6" s="90"/>
      <c r="AC6" s="90" t="s">
        <v>13</v>
      </c>
      <c r="AD6" s="196" t="s">
        <v>14</v>
      </c>
      <c r="AE6" s="202" t="s">
        <v>12</v>
      </c>
    </row>
    <row r="7" spans="1:31" ht="13.5" thickBot="1">
      <c r="A7" s="213"/>
      <c r="B7" s="191"/>
      <c r="C7" s="190"/>
      <c r="D7" s="85" t="s">
        <v>16</v>
      </c>
      <c r="E7" s="212"/>
      <c r="F7" s="97" t="s">
        <v>17</v>
      </c>
      <c r="H7" s="215" t="s">
        <v>733</v>
      </c>
      <c r="I7" s="208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209"/>
      <c r="X7" s="215" t="s">
        <v>733</v>
      </c>
      <c r="Z7" s="85" t="s">
        <v>16</v>
      </c>
      <c r="AA7" s="212"/>
      <c r="AB7" s="97" t="s">
        <v>17</v>
      </c>
      <c r="AC7" s="190"/>
      <c r="AD7" s="191"/>
      <c r="AE7" s="217"/>
    </row>
    <row r="8" spans="1:31" ht="13.5" thickBot="1">
      <c r="A8" s="47">
        <f aca="true" t="shared" si="0" ref="A8:A39">IF(MOD($J$3+$H8-1,32)=0,32,MOD($J$3+$H8-1,32))</f>
        <v>31</v>
      </c>
      <c r="B8" s="204">
        <f aca="true" t="shared" si="1" ref="B8:B39">IF(MOD($J$3+$H8-2,32)=0,32,MOD($J$3+$H8-2,32))</f>
        <v>30</v>
      </c>
      <c r="C8" s="209">
        <f aca="true" t="shared" si="2" ref="C8:C39">IF(MOD(B8,2)=1,(B8+1)/2,B8/2)</f>
        <v>15</v>
      </c>
      <c r="D8" s="77">
        <f>IF((MOD($A8,2)=1),(($A8+1)/2)+ROTATION!$B$17-1,(($A8/2)+ROTATION!$B$17-1))</f>
        <v>60</v>
      </c>
      <c r="E8" s="90" t="str">
        <f aca="true" t="shared" si="3" ref="E8:E38">IF((MOD($A8,2)=1),"A","B")</f>
        <v>A</v>
      </c>
      <c r="F8" s="196">
        <f>ROTATION!$B$18+$A8-1</f>
        <v>119</v>
      </c>
      <c r="G8" s="43"/>
      <c r="H8" s="202">
        <v>32</v>
      </c>
      <c r="I8" s="208"/>
      <c r="J8" s="319" t="s">
        <v>19</v>
      </c>
      <c r="K8" s="320" t="s">
        <v>51</v>
      </c>
      <c r="L8" s="320" t="s">
        <v>83</v>
      </c>
      <c r="M8" s="321" t="s">
        <v>115</v>
      </c>
      <c r="N8" s="322" t="s">
        <v>147</v>
      </c>
      <c r="O8" s="323" t="s">
        <v>179</v>
      </c>
      <c r="P8" s="221"/>
      <c r="Q8" s="324" t="s">
        <v>873</v>
      </c>
      <c r="R8" s="325" t="s">
        <v>875</v>
      </c>
      <c r="S8" s="326" t="s">
        <v>877</v>
      </c>
      <c r="T8" s="327" t="s">
        <v>879</v>
      </c>
      <c r="U8" s="327" t="s">
        <v>881</v>
      </c>
      <c r="V8" s="328" t="s">
        <v>883</v>
      </c>
      <c r="W8" s="209"/>
      <c r="X8" s="202">
        <v>32</v>
      </c>
      <c r="Z8" s="208">
        <f>IF((MOD($A8,2)=1),(($A8+1)/2)+ROTATION!$B$19-1,(($A8/2)+ROTATION!$B$19-1))</f>
        <v>32</v>
      </c>
      <c r="AA8" s="44" t="str">
        <f aca="true" t="shared" si="4" ref="AA8:AA38">IF((MOD($A8,2)=1),"A","B")</f>
        <v>A</v>
      </c>
      <c r="AB8" s="209">
        <f>ROTATION!$B$20+$A8-1</f>
        <v>63</v>
      </c>
      <c r="AC8" s="209">
        <f aca="true" t="shared" si="5" ref="AC8:AC39">IF(MOD(AD8,2)=1,(AD8+1)/2,AD8/2)</f>
        <v>15</v>
      </c>
      <c r="AD8" s="204">
        <f aca="true" t="shared" si="6" ref="AD8:AD39">IF(MOD($J$3+$H8-2,32)=0,32,MOD($J$3+$H8-2,32))</f>
        <v>30</v>
      </c>
      <c r="AE8" s="216">
        <f aca="true" t="shared" si="7" ref="AE8:AE39">IF(MOD($J$3+$H8-1,32)=0,32,MOD($J$3+$H8-1,32))</f>
        <v>31</v>
      </c>
    </row>
    <row r="9" spans="1:31" ht="12.75">
      <c r="A9" s="47">
        <f t="shared" si="0"/>
        <v>30</v>
      </c>
      <c r="B9" s="204">
        <f t="shared" si="1"/>
        <v>29</v>
      </c>
      <c r="C9" s="209">
        <f t="shared" si="2"/>
        <v>15</v>
      </c>
      <c r="D9" s="208">
        <f>IF((MOD($A9,2)=1),(($A9+1)/2)+ROTATION!$B$17-1,(($A9/2)+ROTATION!$B$17-1))</f>
        <v>59</v>
      </c>
      <c r="E9" s="209" t="str">
        <f t="shared" si="3"/>
        <v>B</v>
      </c>
      <c r="F9" s="204">
        <f>ROTATION!$B$18+$A9-1</f>
        <v>118</v>
      </c>
      <c r="G9" s="43"/>
      <c r="H9" s="216">
        <v>31</v>
      </c>
      <c r="I9" s="208"/>
      <c r="J9" s="82" t="s">
        <v>50</v>
      </c>
      <c r="K9" s="318" t="s">
        <v>82</v>
      </c>
      <c r="L9" s="318" t="s">
        <v>114</v>
      </c>
      <c r="M9" s="61" t="s">
        <v>146</v>
      </c>
      <c r="N9" s="316" t="s">
        <v>178</v>
      </c>
      <c r="O9" s="209" t="s">
        <v>210</v>
      </c>
      <c r="P9" s="44"/>
      <c r="Q9" s="208" t="s">
        <v>258</v>
      </c>
      <c r="R9" s="317" t="s">
        <v>282</v>
      </c>
      <c r="S9" s="60" t="s">
        <v>306</v>
      </c>
      <c r="T9" s="318" t="s">
        <v>330</v>
      </c>
      <c r="U9" s="318" t="s">
        <v>354</v>
      </c>
      <c r="V9" s="92" t="s">
        <v>234</v>
      </c>
      <c r="W9" s="209"/>
      <c r="X9" s="216">
        <v>31</v>
      </c>
      <c r="Z9" s="208">
        <f>IF((MOD($A9,2)=1),(($A9+1)/2)+ROTATION!$B$19-1,(($A9/2)+ROTATION!$B$19-1))</f>
        <v>31</v>
      </c>
      <c r="AA9" s="44" t="str">
        <f t="shared" si="4"/>
        <v>B</v>
      </c>
      <c r="AB9" s="209">
        <f>ROTATION!$B$20+$A9-1</f>
        <v>62</v>
      </c>
      <c r="AC9" s="209">
        <f t="shared" si="5"/>
        <v>15</v>
      </c>
      <c r="AD9" s="204">
        <f t="shared" si="6"/>
        <v>29</v>
      </c>
      <c r="AE9" s="216">
        <f t="shared" si="7"/>
        <v>30</v>
      </c>
    </row>
    <row r="10" spans="1:31" ht="12.75">
      <c r="A10" s="47">
        <f t="shared" si="0"/>
        <v>29</v>
      </c>
      <c r="B10" s="204">
        <f t="shared" si="1"/>
        <v>28</v>
      </c>
      <c r="C10" s="209">
        <f t="shared" si="2"/>
        <v>14</v>
      </c>
      <c r="D10" s="208">
        <f>IF((MOD($A10,2)=1),(($A10+1)/2)+ROTATION!$B$17-1,(($A10/2)+ROTATION!$B$17-1))</f>
        <v>59</v>
      </c>
      <c r="E10" s="209" t="str">
        <f t="shared" si="3"/>
        <v>A</v>
      </c>
      <c r="F10" s="204">
        <f>ROTATION!$B$18+$A10-1</f>
        <v>117</v>
      </c>
      <c r="G10" s="43"/>
      <c r="H10" s="216">
        <v>30</v>
      </c>
      <c r="I10" s="208"/>
      <c r="J10" s="91" t="s">
        <v>49</v>
      </c>
      <c r="K10" s="54" t="s">
        <v>81</v>
      </c>
      <c r="L10" s="54" t="s">
        <v>113</v>
      </c>
      <c r="M10" s="55" t="s">
        <v>145</v>
      </c>
      <c r="N10" s="60" t="s">
        <v>177</v>
      </c>
      <c r="O10" s="92" t="s">
        <v>209</v>
      </c>
      <c r="P10" s="44"/>
      <c r="Q10" s="82" t="s">
        <v>257</v>
      </c>
      <c r="R10" s="61" t="s">
        <v>281</v>
      </c>
      <c r="S10" s="53" t="s">
        <v>305</v>
      </c>
      <c r="T10" s="54" t="s">
        <v>329</v>
      </c>
      <c r="U10" s="54" t="s">
        <v>353</v>
      </c>
      <c r="V10" s="83" t="s">
        <v>233</v>
      </c>
      <c r="W10" s="209"/>
      <c r="X10" s="216">
        <v>30</v>
      </c>
      <c r="Z10" s="208">
        <f>IF((MOD($A10,2)=1),(($A10+1)/2)+ROTATION!$B$19-1,(($A10/2)+ROTATION!$B$19-1))</f>
        <v>31</v>
      </c>
      <c r="AA10" s="44" t="str">
        <f t="shared" si="4"/>
        <v>A</v>
      </c>
      <c r="AB10" s="209">
        <f>ROTATION!$B$20+$A10-1</f>
        <v>61</v>
      </c>
      <c r="AC10" s="209">
        <f t="shared" si="5"/>
        <v>14</v>
      </c>
      <c r="AD10" s="204">
        <f t="shared" si="6"/>
        <v>28</v>
      </c>
      <c r="AE10" s="216">
        <f t="shared" si="7"/>
        <v>29</v>
      </c>
    </row>
    <row r="11" spans="1:31" ht="12.75">
      <c r="A11" s="47">
        <f t="shared" si="0"/>
        <v>28</v>
      </c>
      <c r="B11" s="204">
        <f t="shared" si="1"/>
        <v>27</v>
      </c>
      <c r="C11" s="209">
        <f t="shared" si="2"/>
        <v>14</v>
      </c>
      <c r="D11" s="208">
        <f>IF((MOD($A11,2)=1),(($A11+1)/2)+ROTATION!$B$17-1,(($A11/2)+ROTATION!$B$17-1))</f>
        <v>58</v>
      </c>
      <c r="E11" s="209" t="str">
        <f t="shared" si="3"/>
        <v>B</v>
      </c>
      <c r="F11" s="204">
        <f>ROTATION!$B$18+$A11-1</f>
        <v>116</v>
      </c>
      <c r="G11" s="43"/>
      <c r="H11" s="216">
        <v>29</v>
      </c>
      <c r="I11" s="208"/>
      <c r="J11" s="91" t="s">
        <v>48</v>
      </c>
      <c r="K11" s="54" t="s">
        <v>80</v>
      </c>
      <c r="L11" s="54" t="s">
        <v>112</v>
      </c>
      <c r="M11" s="55" t="s">
        <v>144</v>
      </c>
      <c r="N11" s="58" t="s">
        <v>176</v>
      </c>
      <c r="O11" s="93" t="s">
        <v>208</v>
      </c>
      <c r="P11" s="44"/>
      <c r="Q11" s="84" t="s">
        <v>256</v>
      </c>
      <c r="R11" s="59" t="s">
        <v>280</v>
      </c>
      <c r="S11" s="53" t="s">
        <v>304</v>
      </c>
      <c r="T11" s="54" t="s">
        <v>328</v>
      </c>
      <c r="U11" s="54" t="s">
        <v>352</v>
      </c>
      <c r="V11" s="83" t="s">
        <v>232</v>
      </c>
      <c r="W11" s="209"/>
      <c r="X11" s="216">
        <v>29</v>
      </c>
      <c r="Z11" s="208">
        <f>IF((MOD($A11,2)=1),(($A11+1)/2)+ROTATION!$B$19-1,(($A11/2)+ROTATION!$B$19-1))</f>
        <v>30</v>
      </c>
      <c r="AA11" s="44" t="str">
        <f t="shared" si="4"/>
        <v>B</v>
      </c>
      <c r="AB11" s="209">
        <f>ROTATION!$B$20+$A11-1</f>
        <v>60</v>
      </c>
      <c r="AC11" s="209">
        <f t="shared" si="5"/>
        <v>14</v>
      </c>
      <c r="AD11" s="204">
        <f t="shared" si="6"/>
        <v>27</v>
      </c>
      <c r="AE11" s="216">
        <f t="shared" si="7"/>
        <v>28</v>
      </c>
    </row>
    <row r="12" spans="1:31" ht="12.75">
      <c r="A12" s="47">
        <f t="shared" si="0"/>
        <v>27</v>
      </c>
      <c r="B12" s="204">
        <f t="shared" si="1"/>
        <v>26</v>
      </c>
      <c r="C12" s="209">
        <f t="shared" si="2"/>
        <v>13</v>
      </c>
      <c r="D12" s="208">
        <f>IF((MOD($A12,2)=1),(($A12+1)/2)+ROTATION!$B$17-1,(($A12/2)+ROTATION!$B$17-1))</f>
        <v>58</v>
      </c>
      <c r="E12" s="209" t="str">
        <f t="shared" si="3"/>
        <v>A</v>
      </c>
      <c r="F12" s="204">
        <f>ROTATION!$B$18+$A12-1</f>
        <v>115</v>
      </c>
      <c r="G12" s="43"/>
      <c r="H12" s="216">
        <v>28</v>
      </c>
      <c r="I12" s="208"/>
      <c r="J12" s="91" t="s">
        <v>47</v>
      </c>
      <c r="K12" s="54" t="s">
        <v>79</v>
      </c>
      <c r="L12" s="54" t="s">
        <v>111</v>
      </c>
      <c r="M12" s="55" t="s">
        <v>143</v>
      </c>
      <c r="N12" s="60" t="s">
        <v>175</v>
      </c>
      <c r="O12" s="92" t="s">
        <v>207</v>
      </c>
      <c r="P12" s="44"/>
      <c r="Q12" s="82" t="s">
        <v>255</v>
      </c>
      <c r="R12" s="61" t="s">
        <v>279</v>
      </c>
      <c r="S12" s="53" t="s">
        <v>303</v>
      </c>
      <c r="T12" s="54" t="s">
        <v>327</v>
      </c>
      <c r="U12" s="54" t="s">
        <v>351</v>
      </c>
      <c r="V12" s="83" t="s">
        <v>231</v>
      </c>
      <c r="W12" s="209"/>
      <c r="X12" s="216">
        <v>28</v>
      </c>
      <c r="Z12" s="208">
        <f>IF((MOD($A12,2)=1),(($A12+1)/2)+ROTATION!$B$19-1,(($A12/2)+ROTATION!$B$19-1))</f>
        <v>30</v>
      </c>
      <c r="AA12" s="44" t="str">
        <f t="shared" si="4"/>
        <v>A</v>
      </c>
      <c r="AB12" s="209">
        <f>ROTATION!$B$20+$A12-1</f>
        <v>59</v>
      </c>
      <c r="AC12" s="209">
        <f t="shared" si="5"/>
        <v>13</v>
      </c>
      <c r="AD12" s="204">
        <f t="shared" si="6"/>
        <v>26</v>
      </c>
      <c r="AE12" s="216">
        <f t="shared" si="7"/>
        <v>27</v>
      </c>
    </row>
    <row r="13" spans="1:31" ht="12.75">
      <c r="A13" s="47">
        <f t="shared" si="0"/>
        <v>26</v>
      </c>
      <c r="B13" s="204">
        <f t="shared" si="1"/>
        <v>25</v>
      </c>
      <c r="C13" s="209">
        <f t="shared" si="2"/>
        <v>13</v>
      </c>
      <c r="D13" s="208">
        <f>IF((MOD($A13,2)=1),(($A13+1)/2)+ROTATION!$B$17-1,(($A13/2)+ROTATION!$B$17-1))</f>
        <v>57</v>
      </c>
      <c r="E13" s="209" t="str">
        <f t="shared" si="3"/>
        <v>B</v>
      </c>
      <c r="F13" s="204">
        <f>ROTATION!$B$18+$A13-1</f>
        <v>114</v>
      </c>
      <c r="G13" s="43"/>
      <c r="H13" s="216">
        <v>27</v>
      </c>
      <c r="I13" s="208"/>
      <c r="J13" s="91" t="s">
        <v>46</v>
      </c>
      <c r="K13" s="54" t="s">
        <v>78</v>
      </c>
      <c r="L13" s="54" t="s">
        <v>110</v>
      </c>
      <c r="M13" s="55" t="s">
        <v>142</v>
      </c>
      <c r="N13" s="58" t="s">
        <v>174</v>
      </c>
      <c r="O13" s="93" t="s">
        <v>206</v>
      </c>
      <c r="P13" s="44"/>
      <c r="Q13" s="84" t="s">
        <v>254</v>
      </c>
      <c r="R13" s="59" t="s">
        <v>278</v>
      </c>
      <c r="S13" s="53" t="s">
        <v>302</v>
      </c>
      <c r="T13" s="54" t="s">
        <v>326</v>
      </c>
      <c r="U13" s="54" t="s">
        <v>350</v>
      </c>
      <c r="V13" s="83" t="s">
        <v>230</v>
      </c>
      <c r="W13" s="209"/>
      <c r="X13" s="216">
        <v>27</v>
      </c>
      <c r="Z13" s="208">
        <f>IF((MOD($A13,2)=1),(($A13+1)/2)+ROTATION!$B$19-1,(($A13/2)+ROTATION!$B$19-1))</f>
        <v>29</v>
      </c>
      <c r="AA13" s="44" t="str">
        <f t="shared" si="4"/>
        <v>B</v>
      </c>
      <c r="AB13" s="209">
        <f>ROTATION!$B$20+$A13-1</f>
        <v>58</v>
      </c>
      <c r="AC13" s="209">
        <f t="shared" si="5"/>
        <v>13</v>
      </c>
      <c r="AD13" s="204">
        <f t="shared" si="6"/>
        <v>25</v>
      </c>
      <c r="AE13" s="216">
        <f t="shared" si="7"/>
        <v>26</v>
      </c>
    </row>
    <row r="14" spans="1:31" ht="12.75">
      <c r="A14" s="47">
        <f t="shared" si="0"/>
        <v>25</v>
      </c>
      <c r="B14" s="204">
        <f t="shared" si="1"/>
        <v>24</v>
      </c>
      <c r="C14" s="209">
        <f t="shared" si="2"/>
        <v>12</v>
      </c>
      <c r="D14" s="208">
        <f>IF((MOD($A14,2)=1),(($A14+1)/2)+ROTATION!$B$17-1,(($A14/2)+ROTATION!$B$17-1))</f>
        <v>57</v>
      </c>
      <c r="E14" s="209" t="str">
        <f t="shared" si="3"/>
        <v>A</v>
      </c>
      <c r="F14" s="204">
        <f>ROTATION!$B$18+$A14-1</f>
        <v>113</v>
      </c>
      <c r="G14" s="43"/>
      <c r="H14" s="216">
        <v>26</v>
      </c>
      <c r="I14" s="208"/>
      <c r="J14" s="91" t="s">
        <v>45</v>
      </c>
      <c r="K14" s="54" t="s">
        <v>77</v>
      </c>
      <c r="L14" s="54" t="s">
        <v>109</v>
      </c>
      <c r="M14" s="55" t="s">
        <v>141</v>
      </c>
      <c r="N14" s="60" t="s">
        <v>173</v>
      </c>
      <c r="O14" s="92" t="s">
        <v>205</v>
      </c>
      <c r="P14" s="44"/>
      <c r="Q14" s="82" t="s">
        <v>253</v>
      </c>
      <c r="R14" s="61" t="s">
        <v>277</v>
      </c>
      <c r="S14" s="53" t="s">
        <v>301</v>
      </c>
      <c r="T14" s="54" t="s">
        <v>325</v>
      </c>
      <c r="U14" s="54" t="s">
        <v>349</v>
      </c>
      <c r="V14" s="83" t="s">
        <v>229</v>
      </c>
      <c r="W14" s="209"/>
      <c r="X14" s="216">
        <v>26</v>
      </c>
      <c r="Z14" s="208">
        <f>IF((MOD($A14,2)=1),(($A14+1)/2)+ROTATION!$B$19-1,(($A14/2)+ROTATION!$B$19-1))</f>
        <v>29</v>
      </c>
      <c r="AA14" s="44" t="str">
        <f t="shared" si="4"/>
        <v>A</v>
      </c>
      <c r="AB14" s="209">
        <f>ROTATION!$B$20+$A14-1</f>
        <v>57</v>
      </c>
      <c r="AC14" s="209">
        <f t="shared" si="5"/>
        <v>12</v>
      </c>
      <c r="AD14" s="204">
        <f t="shared" si="6"/>
        <v>24</v>
      </c>
      <c r="AE14" s="216">
        <f t="shared" si="7"/>
        <v>25</v>
      </c>
    </row>
    <row r="15" spans="1:31" ht="12.75">
      <c r="A15" s="47">
        <f t="shared" si="0"/>
        <v>24</v>
      </c>
      <c r="B15" s="204">
        <f t="shared" si="1"/>
        <v>23</v>
      </c>
      <c r="C15" s="209">
        <f t="shared" si="2"/>
        <v>12</v>
      </c>
      <c r="D15" s="208">
        <f>IF((MOD($A15,2)=1),(($A15+1)/2)+ROTATION!$B$17-1,(($A15/2)+ROTATION!$B$17-1))</f>
        <v>56</v>
      </c>
      <c r="E15" s="209" t="str">
        <f t="shared" si="3"/>
        <v>B</v>
      </c>
      <c r="F15" s="204">
        <f>ROTATION!$B$18+$A15-1</f>
        <v>112</v>
      </c>
      <c r="G15" s="43"/>
      <c r="H15" s="216">
        <v>25</v>
      </c>
      <c r="I15" s="208"/>
      <c r="J15" s="91" t="s">
        <v>44</v>
      </c>
      <c r="K15" s="54" t="s">
        <v>76</v>
      </c>
      <c r="L15" s="54" t="s">
        <v>108</v>
      </c>
      <c r="M15" s="55" t="s">
        <v>140</v>
      </c>
      <c r="N15" s="58" t="s">
        <v>172</v>
      </c>
      <c r="O15" s="93" t="s">
        <v>204</v>
      </c>
      <c r="P15" s="44"/>
      <c r="Q15" s="84" t="s">
        <v>252</v>
      </c>
      <c r="R15" s="59" t="s">
        <v>276</v>
      </c>
      <c r="S15" s="53" t="s">
        <v>300</v>
      </c>
      <c r="T15" s="54" t="s">
        <v>324</v>
      </c>
      <c r="U15" s="54" t="s">
        <v>348</v>
      </c>
      <c r="V15" s="83" t="s">
        <v>228</v>
      </c>
      <c r="W15" s="209"/>
      <c r="X15" s="216">
        <v>25</v>
      </c>
      <c r="Z15" s="208">
        <f>IF((MOD($A15,2)=1),(($A15+1)/2)+ROTATION!$B$19-1,(($A15/2)+ROTATION!$B$19-1))</f>
        <v>28</v>
      </c>
      <c r="AA15" s="44" t="str">
        <f t="shared" si="4"/>
        <v>B</v>
      </c>
      <c r="AB15" s="209">
        <f>ROTATION!$B$20+$A15-1</f>
        <v>56</v>
      </c>
      <c r="AC15" s="209">
        <f t="shared" si="5"/>
        <v>12</v>
      </c>
      <c r="AD15" s="204">
        <f t="shared" si="6"/>
        <v>23</v>
      </c>
      <c r="AE15" s="216">
        <f t="shared" si="7"/>
        <v>24</v>
      </c>
    </row>
    <row r="16" spans="1:31" ht="13.5" thickBot="1">
      <c r="A16" s="47">
        <f t="shared" si="0"/>
        <v>23</v>
      </c>
      <c r="B16" s="204">
        <f t="shared" si="1"/>
        <v>22</v>
      </c>
      <c r="C16" s="209">
        <f t="shared" si="2"/>
        <v>11</v>
      </c>
      <c r="D16" s="208">
        <f>IF((MOD($A16,2)=1),(($A16+1)/2)+ROTATION!$B$17-1,(($A16/2)+ROTATION!$B$17-1))</f>
        <v>56</v>
      </c>
      <c r="E16" s="209" t="str">
        <f t="shared" si="3"/>
        <v>A</v>
      </c>
      <c r="F16" s="204">
        <f>ROTATION!$B$18+$A16-1</f>
        <v>111</v>
      </c>
      <c r="G16" s="43"/>
      <c r="H16" s="216">
        <v>24</v>
      </c>
      <c r="I16" s="208"/>
      <c r="J16" s="94" t="s">
        <v>43</v>
      </c>
      <c r="K16" s="88" t="s">
        <v>75</v>
      </c>
      <c r="L16" s="88" t="s">
        <v>107</v>
      </c>
      <c r="M16" s="95" t="s">
        <v>139</v>
      </c>
      <c r="N16" s="96" t="s">
        <v>171</v>
      </c>
      <c r="O16" s="97" t="s">
        <v>203</v>
      </c>
      <c r="P16" s="44"/>
      <c r="Q16" s="85" t="s">
        <v>251</v>
      </c>
      <c r="R16" s="86" t="s">
        <v>275</v>
      </c>
      <c r="S16" s="87" t="s">
        <v>299</v>
      </c>
      <c r="T16" s="88" t="s">
        <v>323</v>
      </c>
      <c r="U16" s="88" t="s">
        <v>347</v>
      </c>
      <c r="V16" s="89" t="s">
        <v>213</v>
      </c>
      <c r="W16" s="209"/>
      <c r="X16" s="216">
        <v>24</v>
      </c>
      <c r="Z16" s="208">
        <f>IF((MOD($A16,2)=1),(($A16+1)/2)+ROTATION!$B$19-1,(($A16/2)+ROTATION!$B$19-1))</f>
        <v>28</v>
      </c>
      <c r="AA16" s="44" t="str">
        <f t="shared" si="4"/>
        <v>A</v>
      </c>
      <c r="AB16" s="209">
        <f>ROTATION!$B$20+$A16-1</f>
        <v>55</v>
      </c>
      <c r="AC16" s="209">
        <f t="shared" si="5"/>
        <v>11</v>
      </c>
      <c r="AD16" s="204">
        <f t="shared" si="6"/>
        <v>22</v>
      </c>
      <c r="AE16" s="216">
        <f t="shared" si="7"/>
        <v>23</v>
      </c>
    </row>
    <row r="17" spans="1:31" ht="12.75">
      <c r="A17" s="47">
        <f t="shared" si="0"/>
        <v>22</v>
      </c>
      <c r="B17" s="204">
        <f t="shared" si="1"/>
        <v>21</v>
      </c>
      <c r="C17" s="209">
        <f t="shared" si="2"/>
        <v>11</v>
      </c>
      <c r="D17" s="208">
        <f>IF((MOD($A17,2)=1),(($A17+1)/2)+ROTATION!$B$17-1,(($A17/2)+ROTATION!$B$17-1))</f>
        <v>55</v>
      </c>
      <c r="E17" s="209" t="str">
        <f t="shared" si="3"/>
        <v>B</v>
      </c>
      <c r="F17" s="204">
        <f>ROTATION!$B$18+$A17-1</f>
        <v>110</v>
      </c>
      <c r="G17" s="43"/>
      <c r="H17" s="216">
        <v>23</v>
      </c>
      <c r="I17" s="208"/>
      <c r="J17" s="146" t="s">
        <v>42</v>
      </c>
      <c r="K17" s="147" t="s">
        <v>74</v>
      </c>
      <c r="L17" s="147" t="s">
        <v>106</v>
      </c>
      <c r="M17" s="148" t="s">
        <v>138</v>
      </c>
      <c r="N17" s="149" t="s">
        <v>170</v>
      </c>
      <c r="O17" s="150" t="s">
        <v>202</v>
      </c>
      <c r="P17" s="223"/>
      <c r="Q17" s="129" t="s">
        <v>250</v>
      </c>
      <c r="R17" s="130" t="s">
        <v>274</v>
      </c>
      <c r="S17" s="131" t="s">
        <v>298</v>
      </c>
      <c r="T17" s="132" t="s">
        <v>322</v>
      </c>
      <c r="U17" s="132" t="s">
        <v>346</v>
      </c>
      <c r="V17" s="133" t="s">
        <v>227</v>
      </c>
      <c r="W17" s="209"/>
      <c r="X17" s="216">
        <v>23</v>
      </c>
      <c r="Z17" s="208">
        <f>IF((MOD($A17,2)=1),(($A17+1)/2)+ROTATION!$B$19-1,(($A17/2)+ROTATION!$B$19-1))</f>
        <v>27</v>
      </c>
      <c r="AA17" s="44" t="str">
        <f t="shared" si="4"/>
        <v>B</v>
      </c>
      <c r="AB17" s="209">
        <f>ROTATION!$B$20+$A17-1</f>
        <v>54</v>
      </c>
      <c r="AC17" s="209">
        <f t="shared" si="5"/>
        <v>11</v>
      </c>
      <c r="AD17" s="204">
        <f t="shared" si="6"/>
        <v>21</v>
      </c>
      <c r="AE17" s="216">
        <f t="shared" si="7"/>
        <v>22</v>
      </c>
    </row>
    <row r="18" spans="1:31" ht="12.75">
      <c r="A18" s="47">
        <f t="shared" si="0"/>
        <v>21</v>
      </c>
      <c r="B18" s="204">
        <f t="shared" si="1"/>
        <v>20</v>
      </c>
      <c r="C18" s="209">
        <f t="shared" si="2"/>
        <v>10</v>
      </c>
      <c r="D18" s="208">
        <f>IF((MOD($A18,2)=1),(($A18+1)/2)+ROTATION!$B$17-1,(($A18/2)+ROTATION!$B$17-1))</f>
        <v>55</v>
      </c>
      <c r="E18" s="209" t="str">
        <f t="shared" si="3"/>
        <v>A</v>
      </c>
      <c r="F18" s="204">
        <f>ROTATION!$B$18+$A18-1</f>
        <v>109</v>
      </c>
      <c r="G18" s="43"/>
      <c r="H18" s="216">
        <v>22</v>
      </c>
      <c r="I18" s="208"/>
      <c r="J18" s="151" t="s">
        <v>41</v>
      </c>
      <c r="K18" s="152" t="s">
        <v>73</v>
      </c>
      <c r="L18" s="152" t="s">
        <v>105</v>
      </c>
      <c r="M18" s="153" t="s">
        <v>137</v>
      </c>
      <c r="N18" s="154" t="s">
        <v>169</v>
      </c>
      <c r="O18" s="155" t="s">
        <v>201</v>
      </c>
      <c r="P18" s="223"/>
      <c r="Q18" s="134" t="s">
        <v>249</v>
      </c>
      <c r="R18" s="135" t="s">
        <v>273</v>
      </c>
      <c r="S18" s="136" t="s">
        <v>297</v>
      </c>
      <c r="T18" s="137" t="s">
        <v>321</v>
      </c>
      <c r="U18" s="137" t="s">
        <v>345</v>
      </c>
      <c r="V18" s="138" t="s">
        <v>226</v>
      </c>
      <c r="W18" s="209"/>
      <c r="X18" s="216">
        <v>22</v>
      </c>
      <c r="Z18" s="208">
        <f>IF((MOD($A18,2)=1),(($A18+1)/2)+ROTATION!$B$19-1,(($A18/2)+ROTATION!$B$19-1))</f>
        <v>27</v>
      </c>
      <c r="AA18" s="44" t="str">
        <f t="shared" si="4"/>
        <v>A</v>
      </c>
      <c r="AB18" s="209">
        <f>ROTATION!$B$20+$A18-1</f>
        <v>53</v>
      </c>
      <c r="AC18" s="209">
        <f t="shared" si="5"/>
        <v>10</v>
      </c>
      <c r="AD18" s="204">
        <f t="shared" si="6"/>
        <v>20</v>
      </c>
      <c r="AE18" s="216">
        <f t="shared" si="7"/>
        <v>21</v>
      </c>
    </row>
    <row r="19" spans="1:31" ht="12.75">
      <c r="A19" s="47">
        <f t="shared" si="0"/>
        <v>20</v>
      </c>
      <c r="B19" s="204">
        <f t="shared" si="1"/>
        <v>19</v>
      </c>
      <c r="C19" s="209">
        <f t="shared" si="2"/>
        <v>10</v>
      </c>
      <c r="D19" s="208">
        <f>IF((MOD($A19,2)=1),(($A19+1)/2)+ROTATION!$B$17-1,(($A19/2)+ROTATION!$B$17-1))</f>
        <v>54</v>
      </c>
      <c r="E19" s="209" t="str">
        <f t="shared" si="3"/>
        <v>B</v>
      </c>
      <c r="F19" s="204">
        <f>ROTATION!$B$18+$A19-1</f>
        <v>108</v>
      </c>
      <c r="G19" s="43"/>
      <c r="H19" s="216">
        <v>21</v>
      </c>
      <c r="I19" s="208"/>
      <c r="J19" s="151" t="s">
        <v>40</v>
      </c>
      <c r="K19" s="152" t="s">
        <v>72</v>
      </c>
      <c r="L19" s="152" t="s">
        <v>104</v>
      </c>
      <c r="M19" s="153" t="s">
        <v>136</v>
      </c>
      <c r="N19" s="156" t="s">
        <v>168</v>
      </c>
      <c r="O19" s="157" t="s">
        <v>200</v>
      </c>
      <c r="P19" s="223"/>
      <c r="Q19" s="139" t="s">
        <v>248</v>
      </c>
      <c r="R19" s="140" t="s">
        <v>272</v>
      </c>
      <c r="S19" s="136" t="s">
        <v>296</v>
      </c>
      <c r="T19" s="137" t="s">
        <v>320</v>
      </c>
      <c r="U19" s="137" t="s">
        <v>344</v>
      </c>
      <c r="V19" s="138" t="s">
        <v>225</v>
      </c>
      <c r="W19" s="209"/>
      <c r="X19" s="216">
        <v>21</v>
      </c>
      <c r="Z19" s="208">
        <f>IF((MOD($A19,2)=1),(($A19+1)/2)+ROTATION!$B$19-1,(($A19/2)+ROTATION!$B$19-1))</f>
        <v>26</v>
      </c>
      <c r="AA19" s="44" t="str">
        <f t="shared" si="4"/>
        <v>B</v>
      </c>
      <c r="AB19" s="209">
        <f>ROTATION!$B$20+$A19-1</f>
        <v>52</v>
      </c>
      <c r="AC19" s="209">
        <f t="shared" si="5"/>
        <v>10</v>
      </c>
      <c r="AD19" s="204">
        <f t="shared" si="6"/>
        <v>19</v>
      </c>
      <c r="AE19" s="216">
        <f t="shared" si="7"/>
        <v>20</v>
      </c>
    </row>
    <row r="20" spans="1:31" ht="12.75">
      <c r="A20" s="47">
        <f t="shared" si="0"/>
        <v>19</v>
      </c>
      <c r="B20" s="204">
        <f t="shared" si="1"/>
        <v>18</v>
      </c>
      <c r="C20" s="209">
        <f t="shared" si="2"/>
        <v>9</v>
      </c>
      <c r="D20" s="208">
        <f>IF((MOD($A20,2)=1),(($A20+1)/2)+ROTATION!$B$17-1,(($A20/2)+ROTATION!$B$17-1))</f>
        <v>54</v>
      </c>
      <c r="E20" s="209" t="str">
        <f t="shared" si="3"/>
        <v>A</v>
      </c>
      <c r="F20" s="204">
        <f>ROTATION!$B$18+$A20-1</f>
        <v>107</v>
      </c>
      <c r="G20" s="43"/>
      <c r="H20" s="216">
        <v>20</v>
      </c>
      <c r="I20" s="208"/>
      <c r="J20" s="151" t="s">
        <v>39</v>
      </c>
      <c r="K20" s="152" t="s">
        <v>71</v>
      </c>
      <c r="L20" s="152" t="s">
        <v>103</v>
      </c>
      <c r="M20" s="153" t="s">
        <v>135</v>
      </c>
      <c r="N20" s="154" t="s">
        <v>167</v>
      </c>
      <c r="O20" s="155" t="s">
        <v>199</v>
      </c>
      <c r="P20" s="223"/>
      <c r="Q20" s="134" t="s">
        <v>247</v>
      </c>
      <c r="R20" s="135" t="s">
        <v>271</v>
      </c>
      <c r="S20" s="136" t="s">
        <v>295</v>
      </c>
      <c r="T20" s="137" t="s">
        <v>319</v>
      </c>
      <c r="U20" s="137" t="s">
        <v>343</v>
      </c>
      <c r="V20" s="138" t="s">
        <v>224</v>
      </c>
      <c r="W20" s="209"/>
      <c r="X20" s="216">
        <v>20</v>
      </c>
      <c r="Z20" s="208">
        <f>IF((MOD($A20,2)=1),(($A20+1)/2)+ROTATION!$B$19-1,(($A20/2)+ROTATION!$B$19-1))</f>
        <v>26</v>
      </c>
      <c r="AA20" s="44" t="str">
        <f t="shared" si="4"/>
        <v>A</v>
      </c>
      <c r="AB20" s="209">
        <f>ROTATION!$B$20+$A20-1</f>
        <v>51</v>
      </c>
      <c r="AC20" s="209">
        <f t="shared" si="5"/>
        <v>9</v>
      </c>
      <c r="AD20" s="204">
        <f t="shared" si="6"/>
        <v>18</v>
      </c>
      <c r="AE20" s="216">
        <f t="shared" si="7"/>
        <v>19</v>
      </c>
    </row>
    <row r="21" spans="1:31" ht="12.75">
      <c r="A21" s="47">
        <f t="shared" si="0"/>
        <v>18</v>
      </c>
      <c r="B21" s="204">
        <f t="shared" si="1"/>
        <v>17</v>
      </c>
      <c r="C21" s="209">
        <f t="shared" si="2"/>
        <v>9</v>
      </c>
      <c r="D21" s="208">
        <f>IF((MOD($A21,2)=1),(($A21+1)/2)+ROTATION!$B$17-1,(($A21/2)+ROTATION!$B$17-1))</f>
        <v>53</v>
      </c>
      <c r="E21" s="209" t="str">
        <f t="shared" si="3"/>
        <v>B</v>
      </c>
      <c r="F21" s="204">
        <f>ROTATION!$B$18+$A21-1</f>
        <v>106</v>
      </c>
      <c r="G21" s="43"/>
      <c r="H21" s="216">
        <v>19</v>
      </c>
      <c r="I21" s="208"/>
      <c r="J21" s="151" t="s">
        <v>38</v>
      </c>
      <c r="K21" s="152" t="s">
        <v>70</v>
      </c>
      <c r="L21" s="152" t="s">
        <v>102</v>
      </c>
      <c r="M21" s="153" t="s">
        <v>134</v>
      </c>
      <c r="N21" s="156" t="s">
        <v>166</v>
      </c>
      <c r="O21" s="157" t="s">
        <v>198</v>
      </c>
      <c r="P21" s="223"/>
      <c r="Q21" s="139" t="s">
        <v>246</v>
      </c>
      <c r="R21" s="140" t="s">
        <v>270</v>
      </c>
      <c r="S21" s="136" t="s">
        <v>294</v>
      </c>
      <c r="T21" s="137" t="s">
        <v>318</v>
      </c>
      <c r="U21" s="137" t="s">
        <v>342</v>
      </c>
      <c r="V21" s="138" t="s">
        <v>223</v>
      </c>
      <c r="W21" s="209"/>
      <c r="X21" s="216">
        <v>19</v>
      </c>
      <c r="Z21" s="208">
        <f>IF((MOD($A21,2)=1),(($A21+1)/2)+ROTATION!$B$19-1,(($A21/2)+ROTATION!$B$19-1))</f>
        <v>25</v>
      </c>
      <c r="AA21" s="44" t="str">
        <f t="shared" si="4"/>
        <v>B</v>
      </c>
      <c r="AB21" s="209">
        <f>ROTATION!$B$20+$A21-1</f>
        <v>50</v>
      </c>
      <c r="AC21" s="209">
        <f t="shared" si="5"/>
        <v>9</v>
      </c>
      <c r="AD21" s="204">
        <f t="shared" si="6"/>
        <v>17</v>
      </c>
      <c r="AE21" s="216">
        <f t="shared" si="7"/>
        <v>18</v>
      </c>
    </row>
    <row r="22" spans="1:31" ht="12.75">
      <c r="A22" s="47">
        <f t="shared" si="0"/>
        <v>17</v>
      </c>
      <c r="B22" s="204">
        <f t="shared" si="1"/>
        <v>16</v>
      </c>
      <c r="C22" s="209">
        <f t="shared" si="2"/>
        <v>8</v>
      </c>
      <c r="D22" s="208">
        <f>IF((MOD($A22,2)=1),(($A22+1)/2)+ROTATION!$B$17-1,(($A22/2)+ROTATION!$B$17-1))</f>
        <v>53</v>
      </c>
      <c r="E22" s="209" t="str">
        <f t="shared" si="3"/>
        <v>A</v>
      </c>
      <c r="F22" s="204">
        <f>ROTATION!$B$18+$A22-1</f>
        <v>105</v>
      </c>
      <c r="G22" s="43"/>
      <c r="H22" s="216">
        <v>18</v>
      </c>
      <c r="I22" s="208"/>
      <c r="J22" s="151" t="s">
        <v>37</v>
      </c>
      <c r="K22" s="152" t="s">
        <v>69</v>
      </c>
      <c r="L22" s="152" t="s">
        <v>101</v>
      </c>
      <c r="M22" s="153" t="s">
        <v>133</v>
      </c>
      <c r="N22" s="154" t="s">
        <v>165</v>
      </c>
      <c r="O22" s="155" t="s">
        <v>197</v>
      </c>
      <c r="P22" s="223"/>
      <c r="Q22" s="134" t="s">
        <v>245</v>
      </c>
      <c r="R22" s="135" t="s">
        <v>269</v>
      </c>
      <c r="S22" s="136" t="s">
        <v>293</v>
      </c>
      <c r="T22" s="137" t="s">
        <v>317</v>
      </c>
      <c r="U22" s="137" t="s">
        <v>341</v>
      </c>
      <c r="V22" s="138" t="s">
        <v>222</v>
      </c>
      <c r="W22" s="209"/>
      <c r="X22" s="216">
        <v>18</v>
      </c>
      <c r="Z22" s="208">
        <f>IF((MOD($A22,2)=1),(($A22+1)/2)+ROTATION!$B$19-1,(($A22/2)+ROTATION!$B$19-1))</f>
        <v>25</v>
      </c>
      <c r="AA22" s="44" t="str">
        <f t="shared" si="4"/>
        <v>A</v>
      </c>
      <c r="AB22" s="209">
        <f>ROTATION!$B$20+$A22-1</f>
        <v>49</v>
      </c>
      <c r="AC22" s="209">
        <f t="shared" si="5"/>
        <v>8</v>
      </c>
      <c r="AD22" s="204">
        <f t="shared" si="6"/>
        <v>16</v>
      </c>
      <c r="AE22" s="216">
        <f t="shared" si="7"/>
        <v>17</v>
      </c>
    </row>
    <row r="23" spans="1:31" ht="12.75">
      <c r="A23" s="47">
        <f t="shared" si="0"/>
        <v>16</v>
      </c>
      <c r="B23" s="204">
        <f t="shared" si="1"/>
        <v>15</v>
      </c>
      <c r="C23" s="209">
        <f t="shared" si="2"/>
        <v>8</v>
      </c>
      <c r="D23" s="208">
        <f>IF((MOD($A23,2)=1),(($A23+1)/2)+ROTATION!$B$17-1,(($A23/2)+ROTATION!$B$17-1))</f>
        <v>52</v>
      </c>
      <c r="E23" s="209" t="str">
        <f t="shared" si="3"/>
        <v>B</v>
      </c>
      <c r="F23" s="204">
        <f>ROTATION!$B$18+$A23-1</f>
        <v>104</v>
      </c>
      <c r="G23" s="43"/>
      <c r="H23" s="216">
        <v>17</v>
      </c>
      <c r="I23" s="208"/>
      <c r="J23" s="151" t="s">
        <v>36</v>
      </c>
      <c r="K23" s="152" t="s">
        <v>68</v>
      </c>
      <c r="L23" s="152" t="s">
        <v>100</v>
      </c>
      <c r="M23" s="153" t="s">
        <v>132</v>
      </c>
      <c r="N23" s="156" t="s">
        <v>164</v>
      </c>
      <c r="O23" s="157" t="s">
        <v>196</v>
      </c>
      <c r="P23" s="223"/>
      <c r="Q23" s="139" t="s">
        <v>244</v>
      </c>
      <c r="R23" s="140" t="s">
        <v>268</v>
      </c>
      <c r="S23" s="136" t="s">
        <v>292</v>
      </c>
      <c r="T23" s="137" t="s">
        <v>316</v>
      </c>
      <c r="U23" s="137" t="s">
        <v>340</v>
      </c>
      <c r="V23" s="138" t="s">
        <v>221</v>
      </c>
      <c r="W23" s="209"/>
      <c r="X23" s="216">
        <v>17</v>
      </c>
      <c r="Z23" s="208">
        <f>IF((MOD($A23,2)=1),(($A23+1)/2)+ROTATION!$B$19-1,(($A23/2)+ROTATION!$B$19-1))</f>
        <v>24</v>
      </c>
      <c r="AA23" s="44" t="str">
        <f t="shared" si="4"/>
        <v>B</v>
      </c>
      <c r="AB23" s="209">
        <f>ROTATION!$B$20+$A23-1</f>
        <v>48</v>
      </c>
      <c r="AC23" s="209">
        <f t="shared" si="5"/>
        <v>8</v>
      </c>
      <c r="AD23" s="204">
        <f t="shared" si="6"/>
        <v>15</v>
      </c>
      <c r="AE23" s="216">
        <f t="shared" si="7"/>
        <v>16</v>
      </c>
    </row>
    <row r="24" spans="1:31" ht="13.5" thickBot="1">
      <c r="A24" s="47">
        <f t="shared" si="0"/>
        <v>15</v>
      </c>
      <c r="B24" s="204">
        <f t="shared" si="1"/>
        <v>14</v>
      </c>
      <c r="C24" s="209">
        <f t="shared" si="2"/>
        <v>7</v>
      </c>
      <c r="D24" s="208">
        <f>IF((MOD($A24,2)=1),(($A24+1)/2)+ROTATION!$B$17-1,(($A24/2)+ROTATION!$B$17-1))</f>
        <v>52</v>
      </c>
      <c r="E24" s="209" t="str">
        <f t="shared" si="3"/>
        <v>A</v>
      </c>
      <c r="F24" s="204">
        <f>ROTATION!$B$18+$A24-1</f>
        <v>103</v>
      </c>
      <c r="G24" s="43"/>
      <c r="H24" s="216">
        <v>16</v>
      </c>
      <c r="I24" s="208"/>
      <c r="J24" s="158" t="s">
        <v>35</v>
      </c>
      <c r="K24" s="159" t="s">
        <v>67</v>
      </c>
      <c r="L24" s="159" t="s">
        <v>99</v>
      </c>
      <c r="M24" s="160" t="s">
        <v>131</v>
      </c>
      <c r="N24" s="161" t="s">
        <v>163</v>
      </c>
      <c r="O24" s="162" t="s">
        <v>195</v>
      </c>
      <c r="P24" s="223"/>
      <c r="Q24" s="141" t="s">
        <v>243</v>
      </c>
      <c r="R24" s="142" t="s">
        <v>267</v>
      </c>
      <c r="S24" s="143" t="s">
        <v>291</v>
      </c>
      <c r="T24" s="144" t="s">
        <v>315</v>
      </c>
      <c r="U24" s="144" t="s">
        <v>339</v>
      </c>
      <c r="V24" s="145" t="s">
        <v>212</v>
      </c>
      <c r="W24" s="209"/>
      <c r="X24" s="216">
        <v>16</v>
      </c>
      <c r="Z24" s="208">
        <f>IF((MOD($A24,2)=1),(($A24+1)/2)+ROTATION!$B$19-1,(($A24/2)+ROTATION!$B$19-1))</f>
        <v>24</v>
      </c>
      <c r="AA24" s="44" t="str">
        <f t="shared" si="4"/>
        <v>A</v>
      </c>
      <c r="AB24" s="209">
        <f>ROTATION!$B$20+$A24-1</f>
        <v>47</v>
      </c>
      <c r="AC24" s="209">
        <f t="shared" si="5"/>
        <v>7</v>
      </c>
      <c r="AD24" s="204">
        <f t="shared" si="6"/>
        <v>14</v>
      </c>
      <c r="AE24" s="216">
        <f t="shared" si="7"/>
        <v>15</v>
      </c>
    </row>
    <row r="25" spans="1:31" ht="12.75">
      <c r="A25" s="47">
        <f t="shared" si="0"/>
        <v>14</v>
      </c>
      <c r="B25" s="204">
        <f t="shared" si="1"/>
        <v>13</v>
      </c>
      <c r="C25" s="209">
        <f t="shared" si="2"/>
        <v>7</v>
      </c>
      <c r="D25" s="208">
        <f>IF((MOD($A25,2)=1),(($A25+1)/2)+ROTATION!$B$17-1,(($A25/2)+ROTATION!$B$17-1))</f>
        <v>51</v>
      </c>
      <c r="E25" s="209" t="str">
        <f t="shared" si="3"/>
        <v>B</v>
      </c>
      <c r="F25" s="204">
        <f>ROTATION!$B$18+$A25-1</f>
        <v>102</v>
      </c>
      <c r="G25" s="43"/>
      <c r="H25" s="216">
        <v>15</v>
      </c>
      <c r="I25" s="208"/>
      <c r="J25" s="64" t="s">
        <v>34</v>
      </c>
      <c r="K25" s="65" t="s">
        <v>66</v>
      </c>
      <c r="L25" s="65" t="s">
        <v>98</v>
      </c>
      <c r="M25" s="66" t="s">
        <v>130</v>
      </c>
      <c r="N25" s="67" t="s">
        <v>162</v>
      </c>
      <c r="O25" s="68" t="s">
        <v>194</v>
      </c>
      <c r="P25" s="221"/>
      <c r="Q25" s="77" t="s">
        <v>242</v>
      </c>
      <c r="R25" s="78" t="s">
        <v>266</v>
      </c>
      <c r="S25" s="79" t="s">
        <v>290</v>
      </c>
      <c r="T25" s="80" t="s">
        <v>314</v>
      </c>
      <c r="U25" s="80" t="s">
        <v>338</v>
      </c>
      <c r="V25" s="81" t="s">
        <v>220</v>
      </c>
      <c r="W25" s="209"/>
      <c r="X25" s="216">
        <v>15</v>
      </c>
      <c r="Z25" s="208">
        <f>IF((MOD($A25,2)=1),(($A25+1)/2)+ROTATION!$B$19-1,(($A25/2)+ROTATION!$B$19-1))</f>
        <v>23</v>
      </c>
      <c r="AA25" s="44" t="str">
        <f t="shared" si="4"/>
        <v>B</v>
      </c>
      <c r="AB25" s="209">
        <f>ROTATION!$B$20+$A25-1</f>
        <v>46</v>
      </c>
      <c r="AC25" s="209">
        <f t="shared" si="5"/>
        <v>7</v>
      </c>
      <c r="AD25" s="204">
        <f t="shared" si="6"/>
        <v>13</v>
      </c>
      <c r="AE25" s="216">
        <f t="shared" si="7"/>
        <v>14</v>
      </c>
    </row>
    <row r="26" spans="1:31" ht="12.75">
      <c r="A26" s="47">
        <f t="shared" si="0"/>
        <v>13</v>
      </c>
      <c r="B26" s="204">
        <f t="shared" si="1"/>
        <v>12</v>
      </c>
      <c r="C26" s="209">
        <f t="shared" si="2"/>
        <v>6</v>
      </c>
      <c r="D26" s="208">
        <f>IF((MOD($A26,2)=1),(($A26+1)/2)+ROTATION!$B$17-1,(($A26/2)+ROTATION!$B$17-1))</f>
        <v>51</v>
      </c>
      <c r="E26" s="209" t="str">
        <f t="shared" si="3"/>
        <v>A</v>
      </c>
      <c r="F26" s="204">
        <f>ROTATION!$B$18+$A26-1</f>
        <v>101</v>
      </c>
      <c r="G26" s="43"/>
      <c r="H26" s="216">
        <v>14</v>
      </c>
      <c r="I26" s="208"/>
      <c r="J26" s="69" t="s">
        <v>33</v>
      </c>
      <c r="K26" s="56" t="s">
        <v>65</v>
      </c>
      <c r="L26" s="56" t="s">
        <v>97</v>
      </c>
      <c r="M26" s="57" t="s">
        <v>129</v>
      </c>
      <c r="N26" s="63" t="s">
        <v>161</v>
      </c>
      <c r="O26" s="70" t="s">
        <v>193</v>
      </c>
      <c r="P26" s="221"/>
      <c r="Q26" s="82" t="s">
        <v>241</v>
      </c>
      <c r="R26" s="61" t="s">
        <v>265</v>
      </c>
      <c r="S26" s="53" t="s">
        <v>289</v>
      </c>
      <c r="T26" s="54" t="s">
        <v>313</v>
      </c>
      <c r="U26" s="54" t="s">
        <v>337</v>
      </c>
      <c r="V26" s="83" t="s">
        <v>219</v>
      </c>
      <c r="W26" s="209"/>
      <c r="X26" s="216">
        <v>14</v>
      </c>
      <c r="Z26" s="208">
        <f>IF((MOD($A26,2)=1),(($A26+1)/2)+ROTATION!$B$19-1,(($A26/2)+ROTATION!$B$19-1))</f>
        <v>23</v>
      </c>
      <c r="AA26" s="44" t="str">
        <f t="shared" si="4"/>
        <v>A</v>
      </c>
      <c r="AB26" s="209">
        <f>ROTATION!$B$20+$A26-1</f>
        <v>45</v>
      </c>
      <c r="AC26" s="209">
        <f t="shared" si="5"/>
        <v>6</v>
      </c>
      <c r="AD26" s="204">
        <f t="shared" si="6"/>
        <v>12</v>
      </c>
      <c r="AE26" s="216">
        <f t="shared" si="7"/>
        <v>13</v>
      </c>
    </row>
    <row r="27" spans="1:31" ht="12.75">
      <c r="A27" s="47">
        <f t="shared" si="0"/>
        <v>12</v>
      </c>
      <c r="B27" s="204">
        <f t="shared" si="1"/>
        <v>11</v>
      </c>
      <c r="C27" s="209">
        <f t="shared" si="2"/>
        <v>6</v>
      </c>
      <c r="D27" s="208">
        <f>IF((MOD($A27,2)=1),(($A27+1)/2)+ROTATION!$B$17-1,(($A27/2)+ROTATION!$B$17-1))</f>
        <v>50</v>
      </c>
      <c r="E27" s="209" t="str">
        <f t="shared" si="3"/>
        <v>B</v>
      </c>
      <c r="F27" s="204">
        <f>ROTATION!$B$18+$A27-1</f>
        <v>100</v>
      </c>
      <c r="G27" s="43"/>
      <c r="H27" s="216">
        <v>13</v>
      </c>
      <c r="I27" s="208"/>
      <c r="J27" s="69" t="s">
        <v>32</v>
      </c>
      <c r="K27" s="56" t="s">
        <v>64</v>
      </c>
      <c r="L27" s="56" t="s">
        <v>96</v>
      </c>
      <c r="M27" s="57" t="s">
        <v>128</v>
      </c>
      <c r="N27" s="62" t="s">
        <v>160</v>
      </c>
      <c r="O27" s="71" t="s">
        <v>192</v>
      </c>
      <c r="P27" s="221"/>
      <c r="Q27" s="84" t="s">
        <v>240</v>
      </c>
      <c r="R27" s="59" t="s">
        <v>264</v>
      </c>
      <c r="S27" s="53" t="s">
        <v>288</v>
      </c>
      <c r="T27" s="54" t="s">
        <v>312</v>
      </c>
      <c r="U27" s="54" t="s">
        <v>336</v>
      </c>
      <c r="V27" s="83" t="s">
        <v>218</v>
      </c>
      <c r="W27" s="209"/>
      <c r="X27" s="216">
        <v>13</v>
      </c>
      <c r="Z27" s="208">
        <f>IF((MOD($A27,2)=1),(($A27+1)/2)+ROTATION!$B$19-1,(($A27/2)+ROTATION!$B$19-1))</f>
        <v>22</v>
      </c>
      <c r="AA27" s="44" t="str">
        <f t="shared" si="4"/>
        <v>B</v>
      </c>
      <c r="AB27" s="209">
        <f>ROTATION!$B$20+$A27-1</f>
        <v>44</v>
      </c>
      <c r="AC27" s="209">
        <f t="shared" si="5"/>
        <v>6</v>
      </c>
      <c r="AD27" s="204">
        <f t="shared" si="6"/>
        <v>11</v>
      </c>
      <c r="AE27" s="216">
        <f t="shared" si="7"/>
        <v>12</v>
      </c>
    </row>
    <row r="28" spans="1:31" ht="12.75">
      <c r="A28" s="47">
        <f t="shared" si="0"/>
        <v>11</v>
      </c>
      <c r="B28" s="204">
        <f t="shared" si="1"/>
        <v>10</v>
      </c>
      <c r="C28" s="209">
        <f t="shared" si="2"/>
        <v>5</v>
      </c>
      <c r="D28" s="208">
        <f>IF((MOD($A28,2)=1),(($A28+1)/2)+ROTATION!$B$17-1,(($A28/2)+ROTATION!$B$17-1))</f>
        <v>50</v>
      </c>
      <c r="E28" s="209" t="str">
        <f t="shared" si="3"/>
        <v>A</v>
      </c>
      <c r="F28" s="204">
        <f>ROTATION!$B$18+$A28-1</f>
        <v>99</v>
      </c>
      <c r="G28" s="43"/>
      <c r="H28" s="216">
        <v>12</v>
      </c>
      <c r="I28" s="208"/>
      <c r="J28" s="69" t="s">
        <v>31</v>
      </c>
      <c r="K28" s="56" t="s">
        <v>63</v>
      </c>
      <c r="L28" s="56" t="s">
        <v>95</v>
      </c>
      <c r="M28" s="57" t="s">
        <v>127</v>
      </c>
      <c r="N28" s="63" t="s">
        <v>159</v>
      </c>
      <c r="O28" s="70" t="s">
        <v>191</v>
      </c>
      <c r="P28" s="221"/>
      <c r="Q28" s="82" t="s">
        <v>239</v>
      </c>
      <c r="R28" s="61" t="s">
        <v>263</v>
      </c>
      <c r="S28" s="53" t="s">
        <v>287</v>
      </c>
      <c r="T28" s="54" t="s">
        <v>311</v>
      </c>
      <c r="U28" s="54" t="s">
        <v>335</v>
      </c>
      <c r="V28" s="83" t="s">
        <v>217</v>
      </c>
      <c r="W28" s="209"/>
      <c r="X28" s="216">
        <v>12</v>
      </c>
      <c r="Z28" s="208">
        <f>IF((MOD($A28,2)=1),(($A28+1)/2)+ROTATION!$B$19-1,(($A28/2)+ROTATION!$B$19-1))</f>
        <v>22</v>
      </c>
      <c r="AA28" s="44" t="str">
        <f t="shared" si="4"/>
        <v>A</v>
      </c>
      <c r="AB28" s="209">
        <f>ROTATION!$B$20+$A28-1</f>
        <v>43</v>
      </c>
      <c r="AC28" s="209">
        <f t="shared" si="5"/>
        <v>5</v>
      </c>
      <c r="AD28" s="204">
        <f t="shared" si="6"/>
        <v>10</v>
      </c>
      <c r="AE28" s="216">
        <f t="shared" si="7"/>
        <v>11</v>
      </c>
    </row>
    <row r="29" spans="1:31" ht="12.75">
      <c r="A29" s="47">
        <f t="shared" si="0"/>
        <v>10</v>
      </c>
      <c r="B29" s="204">
        <f t="shared" si="1"/>
        <v>9</v>
      </c>
      <c r="C29" s="209">
        <f t="shared" si="2"/>
        <v>5</v>
      </c>
      <c r="D29" s="208">
        <f>IF((MOD($A29,2)=1),(($A29+1)/2)+ROTATION!$B$17-1,(($A29/2)+ROTATION!$B$17-1))</f>
        <v>49</v>
      </c>
      <c r="E29" s="209" t="str">
        <f t="shared" si="3"/>
        <v>B</v>
      </c>
      <c r="F29" s="204">
        <f>ROTATION!$B$18+$A29-1</f>
        <v>98</v>
      </c>
      <c r="G29" s="43"/>
      <c r="H29" s="216">
        <v>11</v>
      </c>
      <c r="I29" s="208"/>
      <c r="J29" s="69" t="s">
        <v>30</v>
      </c>
      <c r="K29" s="56" t="s">
        <v>62</v>
      </c>
      <c r="L29" s="56" t="s">
        <v>94</v>
      </c>
      <c r="M29" s="57" t="s">
        <v>126</v>
      </c>
      <c r="N29" s="62" t="s">
        <v>158</v>
      </c>
      <c r="O29" s="71" t="s">
        <v>190</v>
      </c>
      <c r="P29" s="221"/>
      <c r="Q29" s="84" t="s">
        <v>238</v>
      </c>
      <c r="R29" s="59" t="s">
        <v>262</v>
      </c>
      <c r="S29" s="53" t="s">
        <v>286</v>
      </c>
      <c r="T29" s="54" t="s">
        <v>310</v>
      </c>
      <c r="U29" s="54" t="s">
        <v>334</v>
      </c>
      <c r="V29" s="83" t="s">
        <v>216</v>
      </c>
      <c r="W29" s="209"/>
      <c r="X29" s="216">
        <v>11</v>
      </c>
      <c r="Z29" s="208">
        <f>IF((MOD($A29,2)=1),(($A29+1)/2)+ROTATION!$B$19-1,(($A29/2)+ROTATION!$B$19-1))</f>
        <v>21</v>
      </c>
      <c r="AA29" s="44" t="str">
        <f t="shared" si="4"/>
        <v>B</v>
      </c>
      <c r="AB29" s="209">
        <f>ROTATION!$B$20+$A29-1</f>
        <v>42</v>
      </c>
      <c r="AC29" s="209">
        <f t="shared" si="5"/>
        <v>5</v>
      </c>
      <c r="AD29" s="204">
        <f t="shared" si="6"/>
        <v>9</v>
      </c>
      <c r="AE29" s="216">
        <f t="shared" si="7"/>
        <v>10</v>
      </c>
    </row>
    <row r="30" spans="1:31" ht="12.75">
      <c r="A30" s="47">
        <f t="shared" si="0"/>
        <v>9</v>
      </c>
      <c r="B30" s="204">
        <f t="shared" si="1"/>
        <v>8</v>
      </c>
      <c r="C30" s="209">
        <f t="shared" si="2"/>
        <v>4</v>
      </c>
      <c r="D30" s="208">
        <f>IF((MOD($A30,2)=1),(($A30+1)/2)+ROTATION!$B$17-1,(($A30/2)+ROTATION!$B$17-1))</f>
        <v>49</v>
      </c>
      <c r="E30" s="209" t="str">
        <f t="shared" si="3"/>
        <v>A</v>
      </c>
      <c r="F30" s="204">
        <f>ROTATION!$B$18+$A30-1</f>
        <v>97</v>
      </c>
      <c r="G30" s="43"/>
      <c r="H30" s="216">
        <v>10</v>
      </c>
      <c r="I30" s="208"/>
      <c r="J30" s="69" t="s">
        <v>29</v>
      </c>
      <c r="K30" s="56" t="s">
        <v>61</v>
      </c>
      <c r="L30" s="56" t="s">
        <v>93</v>
      </c>
      <c r="M30" s="57" t="s">
        <v>125</v>
      </c>
      <c r="N30" s="63" t="s">
        <v>157</v>
      </c>
      <c r="O30" s="70" t="s">
        <v>189</v>
      </c>
      <c r="P30" s="221"/>
      <c r="Q30" s="82" t="s">
        <v>237</v>
      </c>
      <c r="R30" s="61" t="s">
        <v>261</v>
      </c>
      <c r="S30" s="53" t="s">
        <v>285</v>
      </c>
      <c r="T30" s="54" t="s">
        <v>309</v>
      </c>
      <c r="U30" s="54" t="s">
        <v>333</v>
      </c>
      <c r="V30" s="83" t="s">
        <v>215</v>
      </c>
      <c r="W30" s="209"/>
      <c r="X30" s="216">
        <v>10</v>
      </c>
      <c r="Z30" s="208">
        <f>IF((MOD($A30,2)=1),(($A30+1)/2)+ROTATION!$B$19-1,(($A30/2)+ROTATION!$B$19-1))</f>
        <v>21</v>
      </c>
      <c r="AA30" s="44" t="str">
        <f t="shared" si="4"/>
        <v>A</v>
      </c>
      <c r="AB30" s="209">
        <f>ROTATION!$B$20+$A30-1</f>
        <v>41</v>
      </c>
      <c r="AC30" s="209">
        <f t="shared" si="5"/>
        <v>4</v>
      </c>
      <c r="AD30" s="204">
        <f t="shared" si="6"/>
        <v>8</v>
      </c>
      <c r="AE30" s="216">
        <f t="shared" si="7"/>
        <v>9</v>
      </c>
    </row>
    <row r="31" spans="1:31" ht="12.75">
      <c r="A31" s="47">
        <f t="shared" si="0"/>
        <v>8</v>
      </c>
      <c r="B31" s="204">
        <f t="shared" si="1"/>
        <v>7</v>
      </c>
      <c r="C31" s="209">
        <f t="shared" si="2"/>
        <v>4</v>
      </c>
      <c r="D31" s="208">
        <f>IF((MOD($A31,2)=1),(($A31+1)/2)+ROTATION!$B$17-1,(($A31/2)+ROTATION!$B$17-1))</f>
        <v>48</v>
      </c>
      <c r="E31" s="209" t="str">
        <f t="shared" si="3"/>
        <v>B</v>
      </c>
      <c r="F31" s="204">
        <f>ROTATION!$B$18+$A31-1</f>
        <v>96</v>
      </c>
      <c r="G31" s="43"/>
      <c r="H31" s="216">
        <v>9</v>
      </c>
      <c r="I31" s="208"/>
      <c r="J31" s="69" t="s">
        <v>28</v>
      </c>
      <c r="K31" s="56" t="s">
        <v>60</v>
      </c>
      <c r="L31" s="56" t="s">
        <v>92</v>
      </c>
      <c r="M31" s="57" t="s">
        <v>124</v>
      </c>
      <c r="N31" s="62" t="s">
        <v>156</v>
      </c>
      <c r="O31" s="71" t="s">
        <v>188</v>
      </c>
      <c r="P31" s="221"/>
      <c r="Q31" s="84" t="s">
        <v>236</v>
      </c>
      <c r="R31" s="59" t="s">
        <v>260</v>
      </c>
      <c r="S31" s="53" t="s">
        <v>284</v>
      </c>
      <c r="T31" s="54" t="s">
        <v>308</v>
      </c>
      <c r="U31" s="54" t="s">
        <v>332</v>
      </c>
      <c r="V31" s="83" t="s">
        <v>214</v>
      </c>
      <c r="W31" s="209"/>
      <c r="X31" s="216">
        <v>9</v>
      </c>
      <c r="Z31" s="208">
        <f>IF((MOD($A31,2)=1),(($A31+1)/2)+ROTATION!$B$19-1,(($A31/2)+ROTATION!$B$19-1))</f>
        <v>20</v>
      </c>
      <c r="AA31" s="44" t="str">
        <f t="shared" si="4"/>
        <v>B</v>
      </c>
      <c r="AB31" s="209">
        <f>ROTATION!$B$20+$A31-1</f>
        <v>40</v>
      </c>
      <c r="AC31" s="209">
        <f t="shared" si="5"/>
        <v>4</v>
      </c>
      <c r="AD31" s="204">
        <f t="shared" si="6"/>
        <v>7</v>
      </c>
      <c r="AE31" s="216">
        <f t="shared" si="7"/>
        <v>8</v>
      </c>
    </row>
    <row r="32" spans="1:31" ht="13.5" thickBot="1">
      <c r="A32" s="47">
        <f t="shared" si="0"/>
        <v>7</v>
      </c>
      <c r="B32" s="204">
        <f t="shared" si="1"/>
        <v>6</v>
      </c>
      <c r="C32" s="209">
        <f t="shared" si="2"/>
        <v>3</v>
      </c>
      <c r="D32" s="208">
        <f>IF((MOD($A32,2)=1),(($A32+1)/2)+ROTATION!$B$17-1,(($A32/2)+ROTATION!$B$17-1))</f>
        <v>48</v>
      </c>
      <c r="E32" s="209" t="str">
        <f t="shared" si="3"/>
        <v>A</v>
      </c>
      <c r="F32" s="204">
        <f>ROTATION!$B$18+$A32-1</f>
        <v>95</v>
      </c>
      <c r="G32" s="43"/>
      <c r="H32" s="216">
        <v>8</v>
      </c>
      <c r="I32" s="208"/>
      <c r="J32" s="72" t="s">
        <v>27</v>
      </c>
      <c r="K32" s="73" t="s">
        <v>59</v>
      </c>
      <c r="L32" s="73" t="s">
        <v>91</v>
      </c>
      <c r="M32" s="74" t="s">
        <v>123</v>
      </c>
      <c r="N32" s="75" t="s">
        <v>155</v>
      </c>
      <c r="O32" s="76" t="s">
        <v>187</v>
      </c>
      <c r="P32" s="221"/>
      <c r="Q32" s="85" t="s">
        <v>235</v>
      </c>
      <c r="R32" s="86" t="s">
        <v>259</v>
      </c>
      <c r="S32" s="87" t="s">
        <v>283</v>
      </c>
      <c r="T32" s="88" t="s">
        <v>307</v>
      </c>
      <c r="U32" s="88" t="s">
        <v>331</v>
      </c>
      <c r="V32" s="89" t="s">
        <v>211</v>
      </c>
      <c r="W32" s="209"/>
      <c r="X32" s="216">
        <v>8</v>
      </c>
      <c r="Z32" s="208">
        <f>IF((MOD($A32,2)=1),(($A32+1)/2)+ROTATION!$B$19-1,(($A32/2)+ROTATION!$B$19-1))</f>
        <v>20</v>
      </c>
      <c r="AA32" s="44" t="str">
        <f t="shared" si="4"/>
        <v>A</v>
      </c>
      <c r="AB32" s="209">
        <f>ROTATION!$B$20+$A32-1</f>
        <v>39</v>
      </c>
      <c r="AC32" s="209">
        <f t="shared" si="5"/>
        <v>3</v>
      </c>
      <c r="AD32" s="204">
        <f t="shared" si="6"/>
        <v>6</v>
      </c>
      <c r="AE32" s="216">
        <f t="shared" si="7"/>
        <v>7</v>
      </c>
    </row>
    <row r="33" spans="1:31" ht="12.75">
      <c r="A33" s="47">
        <f t="shared" si="0"/>
        <v>6</v>
      </c>
      <c r="B33" s="204">
        <f t="shared" si="1"/>
        <v>5</v>
      </c>
      <c r="C33" s="209">
        <f t="shared" si="2"/>
        <v>3</v>
      </c>
      <c r="D33" s="208">
        <f>IF((MOD($A33,2)=1),(($A33+1)/2)+ROTATION!$B$17-1,(($A33/2)+ROTATION!$B$17-1))</f>
        <v>47</v>
      </c>
      <c r="E33" s="209" t="str">
        <f t="shared" si="3"/>
        <v>B</v>
      </c>
      <c r="F33" s="204">
        <f>ROTATION!$B$18+$A33-1</f>
        <v>94</v>
      </c>
      <c r="G33" s="43"/>
      <c r="H33" s="216">
        <v>7</v>
      </c>
      <c r="I33" s="208"/>
      <c r="J33" s="98" t="s">
        <v>26</v>
      </c>
      <c r="K33" s="99" t="s">
        <v>58</v>
      </c>
      <c r="L33" s="99" t="s">
        <v>90</v>
      </c>
      <c r="M33" s="100" t="s">
        <v>122</v>
      </c>
      <c r="N33" s="101" t="s">
        <v>154</v>
      </c>
      <c r="O33" s="102" t="s">
        <v>186</v>
      </c>
      <c r="P33" s="221"/>
      <c r="Q33" s="112" t="s">
        <v>757</v>
      </c>
      <c r="R33" s="113" t="s">
        <v>758</v>
      </c>
      <c r="S33" s="114" t="s">
        <v>759</v>
      </c>
      <c r="T33" s="115" t="s">
        <v>760</v>
      </c>
      <c r="U33" s="115" t="s">
        <v>761</v>
      </c>
      <c r="V33" s="116" t="s">
        <v>762</v>
      </c>
      <c r="W33" s="209"/>
      <c r="X33" s="216">
        <v>7</v>
      </c>
      <c r="Z33" s="208">
        <f>IF((MOD($A33,2)=1),(($A33+1)/2)+ROTATION!$B$19-1,(($A33/2)+ROTATION!$B$19-1))</f>
        <v>19</v>
      </c>
      <c r="AA33" s="44" t="str">
        <f t="shared" si="4"/>
        <v>B</v>
      </c>
      <c r="AB33" s="209">
        <f>ROTATION!$B$20+$A33-1</f>
        <v>38</v>
      </c>
      <c r="AC33" s="209">
        <f t="shared" si="5"/>
        <v>3</v>
      </c>
      <c r="AD33" s="204">
        <f t="shared" si="6"/>
        <v>5</v>
      </c>
      <c r="AE33" s="216">
        <f t="shared" si="7"/>
        <v>6</v>
      </c>
    </row>
    <row r="34" spans="1:31" ht="12.75">
      <c r="A34" s="47">
        <f t="shared" si="0"/>
        <v>5</v>
      </c>
      <c r="B34" s="204">
        <f t="shared" si="1"/>
        <v>4</v>
      </c>
      <c r="C34" s="209">
        <f t="shared" si="2"/>
        <v>2</v>
      </c>
      <c r="D34" s="208">
        <f>IF((MOD($A34,2)=1),(($A34+1)/2)+ROTATION!$B$17-1,(($A34/2)+ROTATION!$B$17-1))</f>
        <v>47</v>
      </c>
      <c r="E34" s="209" t="str">
        <f t="shared" si="3"/>
        <v>A</v>
      </c>
      <c r="F34" s="204">
        <f>ROTATION!$B$18+$A34-1</f>
        <v>93</v>
      </c>
      <c r="G34" s="43"/>
      <c r="H34" s="216">
        <v>6</v>
      </c>
      <c r="I34" s="208"/>
      <c r="J34" s="103" t="s">
        <v>25</v>
      </c>
      <c r="K34" s="104" t="s">
        <v>57</v>
      </c>
      <c r="L34" s="104" t="s">
        <v>89</v>
      </c>
      <c r="M34" s="105" t="s">
        <v>121</v>
      </c>
      <c r="N34" s="106" t="s">
        <v>153</v>
      </c>
      <c r="O34" s="107" t="s">
        <v>185</v>
      </c>
      <c r="P34" s="221"/>
      <c r="Q34" s="122" t="s">
        <v>763</v>
      </c>
      <c r="R34" s="123" t="s">
        <v>764</v>
      </c>
      <c r="S34" s="124" t="s">
        <v>765</v>
      </c>
      <c r="T34" s="125" t="s">
        <v>766</v>
      </c>
      <c r="U34" s="125" t="s">
        <v>767</v>
      </c>
      <c r="V34" s="126" t="s">
        <v>768</v>
      </c>
      <c r="W34" s="209"/>
      <c r="X34" s="216">
        <v>6</v>
      </c>
      <c r="Z34" s="208">
        <f>IF((MOD($A34,2)=1),(($A34+1)/2)+ROTATION!$B$19-1,(($A34/2)+ROTATION!$B$19-1))</f>
        <v>19</v>
      </c>
      <c r="AA34" s="44" t="str">
        <f t="shared" si="4"/>
        <v>A</v>
      </c>
      <c r="AB34" s="209">
        <f>ROTATION!$B$20+$A34-1</f>
        <v>37</v>
      </c>
      <c r="AC34" s="209">
        <f t="shared" si="5"/>
        <v>2</v>
      </c>
      <c r="AD34" s="204">
        <f t="shared" si="6"/>
        <v>4</v>
      </c>
      <c r="AE34" s="216">
        <f t="shared" si="7"/>
        <v>5</v>
      </c>
    </row>
    <row r="35" spans="1:31" ht="12.75">
      <c r="A35" s="47">
        <f t="shared" si="0"/>
        <v>4</v>
      </c>
      <c r="B35" s="204">
        <f t="shared" si="1"/>
        <v>3</v>
      </c>
      <c r="C35" s="209">
        <f t="shared" si="2"/>
        <v>2</v>
      </c>
      <c r="D35" s="208">
        <f>IF((MOD($A35,2)=1),(($A35+1)/2)+ROTATION!$B$17-1,(($A35/2)+ROTATION!$B$17-1))</f>
        <v>46</v>
      </c>
      <c r="E35" s="209" t="str">
        <f t="shared" si="3"/>
        <v>B</v>
      </c>
      <c r="F35" s="204">
        <f>ROTATION!$B$18+$A35-1</f>
        <v>92</v>
      </c>
      <c r="G35" s="43"/>
      <c r="H35" s="216">
        <v>5</v>
      </c>
      <c r="I35" s="208"/>
      <c r="J35" s="103" t="s">
        <v>24</v>
      </c>
      <c r="K35" s="104" t="s">
        <v>56</v>
      </c>
      <c r="L35" s="104" t="s">
        <v>88</v>
      </c>
      <c r="M35" s="105" t="s">
        <v>120</v>
      </c>
      <c r="N35" s="108" t="s">
        <v>152</v>
      </c>
      <c r="O35" s="109" t="s">
        <v>184</v>
      </c>
      <c r="P35" s="221"/>
      <c r="Q35" s="127" t="s">
        <v>769</v>
      </c>
      <c r="R35" s="128" t="s">
        <v>770</v>
      </c>
      <c r="S35" s="124" t="s">
        <v>771</v>
      </c>
      <c r="T35" s="125" t="s">
        <v>772</v>
      </c>
      <c r="U35" s="125" t="s">
        <v>773</v>
      </c>
      <c r="V35" s="126" t="s">
        <v>774</v>
      </c>
      <c r="W35" s="209"/>
      <c r="X35" s="216">
        <v>5</v>
      </c>
      <c r="Z35" s="208">
        <f>IF((MOD($A35,2)=1),(($A35+1)/2)+ROTATION!$B$19-1,(($A35/2)+ROTATION!$B$19-1))</f>
        <v>18</v>
      </c>
      <c r="AA35" s="44" t="str">
        <f t="shared" si="4"/>
        <v>B</v>
      </c>
      <c r="AB35" s="209">
        <f>ROTATION!$B$20+$A35-1</f>
        <v>36</v>
      </c>
      <c r="AC35" s="209">
        <f t="shared" si="5"/>
        <v>2</v>
      </c>
      <c r="AD35" s="204">
        <f t="shared" si="6"/>
        <v>3</v>
      </c>
      <c r="AE35" s="216">
        <f t="shared" si="7"/>
        <v>4</v>
      </c>
    </row>
    <row r="36" spans="1:31" ht="12.75">
      <c r="A36" s="47">
        <f t="shared" si="0"/>
        <v>3</v>
      </c>
      <c r="B36" s="204">
        <f t="shared" si="1"/>
        <v>2</v>
      </c>
      <c r="C36" s="209">
        <f t="shared" si="2"/>
        <v>1</v>
      </c>
      <c r="D36" s="208">
        <f>IF((MOD($A36,2)=1),(($A36+1)/2)+ROTATION!$B$17-1,(($A36/2)+ROTATION!$B$17-1))</f>
        <v>46</v>
      </c>
      <c r="E36" s="209" t="str">
        <f t="shared" si="3"/>
        <v>A</v>
      </c>
      <c r="F36" s="204">
        <f>ROTATION!$B$18+$A36-1</f>
        <v>91</v>
      </c>
      <c r="G36" s="43"/>
      <c r="H36" s="216">
        <v>4</v>
      </c>
      <c r="I36" s="208"/>
      <c r="J36" s="103" t="s">
        <v>23</v>
      </c>
      <c r="K36" s="104" t="s">
        <v>55</v>
      </c>
      <c r="L36" s="104" t="s">
        <v>87</v>
      </c>
      <c r="M36" s="105" t="s">
        <v>119</v>
      </c>
      <c r="N36" s="106" t="s">
        <v>151</v>
      </c>
      <c r="O36" s="107" t="s">
        <v>183</v>
      </c>
      <c r="P36" s="221"/>
      <c r="Q36" s="122" t="s">
        <v>775</v>
      </c>
      <c r="R36" s="123" t="s">
        <v>776</v>
      </c>
      <c r="S36" s="124" t="s">
        <v>777</v>
      </c>
      <c r="T36" s="125" t="s">
        <v>778</v>
      </c>
      <c r="U36" s="125" t="s">
        <v>779</v>
      </c>
      <c r="V36" s="126" t="s">
        <v>780</v>
      </c>
      <c r="W36" s="209"/>
      <c r="X36" s="216">
        <v>4</v>
      </c>
      <c r="Z36" s="208">
        <f>IF((MOD($A36,2)=1),(($A36+1)/2)+ROTATION!$B$19-1,(($A36/2)+ROTATION!$B$19-1))</f>
        <v>18</v>
      </c>
      <c r="AA36" s="44" t="str">
        <f t="shared" si="4"/>
        <v>A</v>
      </c>
      <c r="AB36" s="209">
        <f>ROTATION!$B$20+$A36-1</f>
        <v>35</v>
      </c>
      <c r="AC36" s="209">
        <f t="shared" si="5"/>
        <v>1</v>
      </c>
      <c r="AD36" s="204">
        <f t="shared" si="6"/>
        <v>2</v>
      </c>
      <c r="AE36" s="216">
        <f t="shared" si="7"/>
        <v>3</v>
      </c>
    </row>
    <row r="37" spans="1:31" ht="12.75">
      <c r="A37" s="47">
        <f t="shared" si="0"/>
        <v>2</v>
      </c>
      <c r="B37" s="204">
        <f t="shared" si="1"/>
        <v>1</v>
      </c>
      <c r="C37" s="209">
        <f t="shared" si="2"/>
        <v>1</v>
      </c>
      <c r="D37" s="208">
        <f>IF((MOD($A37,2)=1),(($A37+1)/2)+ROTATION!$B$17-1,(($A37/2)+ROTATION!$B$17-1))</f>
        <v>45</v>
      </c>
      <c r="E37" s="209" t="str">
        <f t="shared" si="3"/>
        <v>B</v>
      </c>
      <c r="F37" s="204">
        <f>ROTATION!$B$18+$A37-1</f>
        <v>90</v>
      </c>
      <c r="G37" s="43"/>
      <c r="H37" s="216">
        <v>3</v>
      </c>
      <c r="I37" s="208"/>
      <c r="J37" s="103" t="s">
        <v>22</v>
      </c>
      <c r="K37" s="104" t="s">
        <v>54</v>
      </c>
      <c r="L37" s="104" t="s">
        <v>86</v>
      </c>
      <c r="M37" s="105" t="s">
        <v>118</v>
      </c>
      <c r="N37" s="108" t="s">
        <v>150</v>
      </c>
      <c r="O37" s="109" t="s">
        <v>182</v>
      </c>
      <c r="P37" s="221"/>
      <c r="Q37" s="127" t="s">
        <v>781</v>
      </c>
      <c r="R37" s="128" t="s">
        <v>782</v>
      </c>
      <c r="S37" s="124" t="s">
        <v>783</v>
      </c>
      <c r="T37" s="125" t="s">
        <v>784</v>
      </c>
      <c r="U37" s="125" t="s">
        <v>785</v>
      </c>
      <c r="V37" s="126" t="s">
        <v>786</v>
      </c>
      <c r="W37" s="209"/>
      <c r="X37" s="216">
        <v>3</v>
      </c>
      <c r="Z37" s="208">
        <f>IF((MOD($A37,2)=1),(($A37+1)/2)+ROTATION!$B$19-1,(($A37/2)+ROTATION!$B$19-1))</f>
        <v>17</v>
      </c>
      <c r="AA37" s="44" t="str">
        <f t="shared" si="4"/>
        <v>B</v>
      </c>
      <c r="AB37" s="209">
        <f>ROTATION!$B$20+$A37-1</f>
        <v>34</v>
      </c>
      <c r="AC37" s="209">
        <f t="shared" si="5"/>
        <v>1</v>
      </c>
      <c r="AD37" s="204">
        <f t="shared" si="6"/>
        <v>1</v>
      </c>
      <c r="AE37" s="216">
        <f t="shared" si="7"/>
        <v>2</v>
      </c>
    </row>
    <row r="38" spans="1:31" ht="12.75">
      <c r="A38" s="47">
        <f t="shared" si="0"/>
        <v>1</v>
      </c>
      <c r="B38" s="204">
        <f t="shared" si="1"/>
        <v>32</v>
      </c>
      <c r="C38" s="209">
        <f t="shared" si="2"/>
        <v>16</v>
      </c>
      <c r="D38" s="208">
        <f>IF((MOD($A38,2)=1),(($A38+1)/2)+ROTATION!$B$17-1,(($A38/2)+ROTATION!$B$17-1))</f>
        <v>45</v>
      </c>
      <c r="E38" s="209" t="str">
        <f t="shared" si="3"/>
        <v>A</v>
      </c>
      <c r="F38" s="204">
        <f>ROTATION!$B$18+$A38-1</f>
        <v>89</v>
      </c>
      <c r="G38" s="43"/>
      <c r="H38" s="216">
        <v>2</v>
      </c>
      <c r="I38" s="208"/>
      <c r="J38" s="103" t="s">
        <v>21</v>
      </c>
      <c r="K38" s="104" t="s">
        <v>53</v>
      </c>
      <c r="L38" s="104" t="s">
        <v>85</v>
      </c>
      <c r="M38" s="105" t="s">
        <v>117</v>
      </c>
      <c r="N38" s="106" t="s">
        <v>149</v>
      </c>
      <c r="O38" s="107" t="s">
        <v>181</v>
      </c>
      <c r="P38" s="221"/>
      <c r="Q38" s="122" t="s">
        <v>787</v>
      </c>
      <c r="R38" s="123" t="s">
        <v>788</v>
      </c>
      <c r="S38" s="124" t="s">
        <v>789</v>
      </c>
      <c r="T38" s="125" t="s">
        <v>790</v>
      </c>
      <c r="U38" s="125" t="s">
        <v>791</v>
      </c>
      <c r="V38" s="126" t="s">
        <v>792</v>
      </c>
      <c r="W38" s="209"/>
      <c r="X38" s="216">
        <v>2</v>
      </c>
      <c r="Z38" s="208">
        <f>IF((MOD($A38,2)=1),(($A38+1)/2)+ROTATION!$B$19-1,(($A38/2)+ROTATION!$B$19-1))</f>
        <v>17</v>
      </c>
      <c r="AA38" s="44" t="str">
        <f t="shared" si="4"/>
        <v>A</v>
      </c>
      <c r="AB38" s="209">
        <f>ROTATION!$B$20+$A38-1</f>
        <v>33</v>
      </c>
      <c r="AC38" s="209">
        <f t="shared" si="5"/>
        <v>16</v>
      </c>
      <c r="AD38" s="204">
        <f t="shared" si="6"/>
        <v>32</v>
      </c>
      <c r="AE38" s="216">
        <f t="shared" si="7"/>
        <v>1</v>
      </c>
    </row>
    <row r="39" spans="1:31" ht="13.5" thickBot="1">
      <c r="A39" s="47">
        <f t="shared" si="0"/>
        <v>32</v>
      </c>
      <c r="B39" s="204">
        <f t="shared" si="1"/>
        <v>31</v>
      </c>
      <c r="C39" s="209">
        <f t="shared" si="2"/>
        <v>16</v>
      </c>
      <c r="D39" s="85">
        <f>IF((MOD($A39,2)=1),(($A39+1)/2)+ROTATION!$B$17-1,(($A39/2)+ROTATION!$B$17-1))</f>
        <v>60</v>
      </c>
      <c r="E39" s="97" t="str">
        <f>IF((MOD($A39,2)=1),"A","B")</f>
        <v>B</v>
      </c>
      <c r="F39" s="197">
        <f>ROTATION!$B$18+$A39-1</f>
        <v>120</v>
      </c>
      <c r="G39" s="43"/>
      <c r="H39" s="215">
        <v>1</v>
      </c>
      <c r="I39" s="208"/>
      <c r="J39" s="330" t="s">
        <v>20</v>
      </c>
      <c r="K39" s="331" t="s">
        <v>52</v>
      </c>
      <c r="L39" s="331" t="s">
        <v>84</v>
      </c>
      <c r="M39" s="332" t="s">
        <v>116</v>
      </c>
      <c r="N39" s="110" t="s">
        <v>148</v>
      </c>
      <c r="O39" s="111" t="s">
        <v>180</v>
      </c>
      <c r="P39" s="221"/>
      <c r="Q39" s="117" t="s">
        <v>872</v>
      </c>
      <c r="R39" s="118" t="s">
        <v>874</v>
      </c>
      <c r="S39" s="165" t="s">
        <v>876</v>
      </c>
      <c r="T39" s="329" t="s">
        <v>878</v>
      </c>
      <c r="U39" s="329" t="s">
        <v>880</v>
      </c>
      <c r="V39" s="166" t="s">
        <v>882</v>
      </c>
      <c r="W39" s="209"/>
      <c r="X39" s="215">
        <v>1</v>
      </c>
      <c r="Z39" s="208">
        <f>IF((MOD($A39,2)=1),(($A39+1)/2)+ROTATION!$B$19-1,(($A39/2)+ROTATION!$B$19-1))</f>
        <v>32</v>
      </c>
      <c r="AA39" s="44" t="str">
        <f>IF((MOD($A39,2)=1),"A","B")</f>
        <v>B</v>
      </c>
      <c r="AB39" s="209">
        <f>ROTATION!$B$20+$A39-1</f>
        <v>64</v>
      </c>
      <c r="AC39" s="209">
        <f t="shared" si="5"/>
        <v>16</v>
      </c>
      <c r="AD39" s="204">
        <f t="shared" si="6"/>
        <v>31</v>
      </c>
      <c r="AE39" s="216">
        <f t="shared" si="7"/>
        <v>32</v>
      </c>
    </row>
    <row r="40" spans="1:31" ht="12.75">
      <c r="A40" s="214"/>
      <c r="B40" s="192"/>
      <c r="C40" s="207"/>
      <c r="D40" s="77" t="s">
        <v>16</v>
      </c>
      <c r="E40" s="211"/>
      <c r="F40" s="90" t="s">
        <v>17</v>
      </c>
      <c r="G40" s="43"/>
      <c r="H40" s="216" t="s">
        <v>732</v>
      </c>
      <c r="I40" s="208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209"/>
      <c r="X40" s="216" t="s">
        <v>732</v>
      </c>
      <c r="Z40" s="77" t="s">
        <v>16</v>
      </c>
      <c r="AA40" s="211"/>
      <c r="AB40" s="90" t="s">
        <v>17</v>
      </c>
      <c r="AC40" s="207"/>
      <c r="AD40" s="192"/>
      <c r="AE40" s="218"/>
    </row>
    <row r="41" spans="1:31" ht="13.5" thickBot="1">
      <c r="A41" s="49" t="s">
        <v>12</v>
      </c>
      <c r="B41" s="197" t="s">
        <v>14</v>
      </c>
      <c r="C41" s="97" t="s">
        <v>13</v>
      </c>
      <c r="D41" s="85"/>
      <c r="E41" s="212" t="s">
        <v>18</v>
      </c>
      <c r="F41" s="97"/>
      <c r="H41" s="216" t="s">
        <v>733</v>
      </c>
      <c r="I41" s="208"/>
      <c r="J41" s="44">
        <v>6</v>
      </c>
      <c r="K41" s="44">
        <v>5</v>
      </c>
      <c r="L41" s="44">
        <v>4</v>
      </c>
      <c r="M41" s="44">
        <v>3</v>
      </c>
      <c r="N41" s="44">
        <v>2</v>
      </c>
      <c r="O41" s="44">
        <v>1</v>
      </c>
      <c r="P41" s="44"/>
      <c r="Q41" s="44">
        <v>1</v>
      </c>
      <c r="R41" s="44">
        <v>2</v>
      </c>
      <c r="S41" s="44">
        <v>3</v>
      </c>
      <c r="T41" s="44">
        <v>4</v>
      </c>
      <c r="U41" s="44">
        <v>5</v>
      </c>
      <c r="V41" s="44">
        <v>6</v>
      </c>
      <c r="W41" s="209"/>
      <c r="X41" s="216" t="s">
        <v>733</v>
      </c>
      <c r="Z41" s="208"/>
      <c r="AA41" s="44" t="s">
        <v>18</v>
      </c>
      <c r="AB41" s="209"/>
      <c r="AC41" s="209" t="s">
        <v>13</v>
      </c>
      <c r="AD41" s="204" t="s">
        <v>14</v>
      </c>
      <c r="AE41" s="216" t="s">
        <v>12</v>
      </c>
    </row>
    <row r="42" spans="1:31" ht="13.5" thickBot="1">
      <c r="A42" s="193"/>
      <c r="B42" s="194"/>
      <c r="C42" s="226" t="s">
        <v>740</v>
      </c>
      <c r="D42" s="194"/>
      <c r="E42" s="194"/>
      <c r="F42" s="241"/>
      <c r="H42" s="225"/>
      <c r="I42" s="51"/>
      <c r="J42" s="52" t="s">
        <v>748</v>
      </c>
      <c r="K42" s="51"/>
      <c r="L42" s="51"/>
      <c r="M42" s="51"/>
      <c r="N42" s="51"/>
      <c r="O42" s="51"/>
      <c r="P42" s="226" t="s">
        <v>750</v>
      </c>
      <c r="Q42" s="51"/>
      <c r="R42" s="51"/>
      <c r="S42" s="51"/>
      <c r="T42" s="51"/>
      <c r="U42" s="51"/>
      <c r="V42" s="52" t="s">
        <v>749</v>
      </c>
      <c r="W42" s="51"/>
      <c r="X42" s="227"/>
      <c r="Z42" s="193"/>
      <c r="AA42" s="194"/>
      <c r="AB42" s="194"/>
      <c r="AC42" s="226" t="s">
        <v>740</v>
      </c>
      <c r="AD42" s="194"/>
      <c r="AE42" s="241"/>
    </row>
  </sheetData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workbookViewId="0" topLeftCell="A1">
      <selection activeCell="J3" sqref="J3"/>
    </sheetView>
  </sheetViews>
  <sheetFormatPr defaultColWidth="9.140625" defaultRowHeight="12.75"/>
  <cols>
    <col min="4" max="6" width="3.7109375" style="0" customWidth="1"/>
    <col min="7" max="7" width="2.7109375" style="0" customWidth="1"/>
    <col min="8" max="8" width="10.140625" style="43" bestFit="1" customWidth="1"/>
    <col min="9" max="9" width="2.7109375" style="0" customWidth="1"/>
    <col min="10" max="15" width="9.7109375" style="0" customWidth="1"/>
    <col min="16" max="16" width="2.7109375" style="0" customWidth="1"/>
    <col min="17" max="22" width="9.7109375" style="0" customWidth="1"/>
    <col min="23" max="23" width="2.7109375" style="0" customWidth="1"/>
    <col min="24" max="24" width="9.140625" style="43" customWidth="1"/>
    <col min="25" max="25" width="2.7109375" style="43" customWidth="1"/>
    <col min="26" max="28" width="3.7109375" style="43" customWidth="1"/>
    <col min="29" max="30" width="9.140625" style="43" customWidth="1"/>
  </cols>
  <sheetData>
    <row r="1" spans="1:8" ht="12.75">
      <c r="A1" s="42" t="s">
        <v>15</v>
      </c>
      <c r="H1" s="315">
        <f ca="1">TODAY()</f>
        <v>38441</v>
      </c>
    </row>
    <row r="3" spans="2:11" ht="12.75">
      <c r="B3" t="s">
        <v>738</v>
      </c>
      <c r="H3" s="181" t="s">
        <v>889</v>
      </c>
      <c r="J3" s="347">
        <f>ROTATION!$B$12</f>
        <v>32</v>
      </c>
      <c r="K3" s="198" t="s">
        <v>742</v>
      </c>
    </row>
    <row r="4" ht="13.5" thickBot="1">
      <c r="A4" s="219"/>
    </row>
    <row r="5" spans="1:31" ht="13.5" thickBot="1">
      <c r="A5" s="193"/>
      <c r="B5" s="194"/>
      <c r="C5" s="226" t="s">
        <v>740</v>
      </c>
      <c r="D5" s="194"/>
      <c r="E5" s="194"/>
      <c r="F5" s="241"/>
      <c r="H5" s="225"/>
      <c r="I5" s="51"/>
      <c r="J5" s="52" t="s">
        <v>748</v>
      </c>
      <c r="K5" s="51"/>
      <c r="L5" s="51"/>
      <c r="M5" s="51"/>
      <c r="N5" s="51"/>
      <c r="O5" s="51"/>
      <c r="P5" s="226" t="s">
        <v>750</v>
      </c>
      <c r="Q5" s="51"/>
      <c r="R5" s="51"/>
      <c r="S5" s="51"/>
      <c r="T5" s="51"/>
      <c r="U5" s="51"/>
      <c r="V5" s="52" t="s">
        <v>749</v>
      </c>
      <c r="W5" s="51"/>
      <c r="X5" s="227"/>
      <c r="Y5" s="224"/>
      <c r="Z5" s="193"/>
      <c r="AA5" s="194"/>
      <c r="AB5" s="194"/>
      <c r="AC5" s="226" t="s">
        <v>740</v>
      </c>
      <c r="AD5" s="194"/>
      <c r="AE5" s="241"/>
    </row>
    <row r="6" spans="1:31" ht="12.75">
      <c r="A6" s="47" t="s">
        <v>12</v>
      </c>
      <c r="B6" s="204" t="s">
        <v>14</v>
      </c>
      <c r="C6" s="209" t="s">
        <v>13</v>
      </c>
      <c r="D6" s="208"/>
      <c r="E6" s="44" t="s">
        <v>18</v>
      </c>
      <c r="F6" s="209"/>
      <c r="G6" s="43"/>
      <c r="H6" s="202" t="s">
        <v>732</v>
      </c>
      <c r="I6" s="185"/>
      <c r="J6" s="44">
        <v>6</v>
      </c>
      <c r="K6" s="44">
        <v>5</v>
      </c>
      <c r="L6" s="44">
        <v>4</v>
      </c>
      <c r="M6" s="44">
        <v>3</v>
      </c>
      <c r="N6" s="44">
        <v>2</v>
      </c>
      <c r="O6" s="44">
        <v>1</v>
      </c>
      <c r="P6" s="44"/>
      <c r="Q6" s="44">
        <v>1</v>
      </c>
      <c r="R6" s="44">
        <v>2</v>
      </c>
      <c r="S6" s="44">
        <v>3</v>
      </c>
      <c r="T6" s="44">
        <v>4</v>
      </c>
      <c r="U6" s="44">
        <v>5</v>
      </c>
      <c r="V6" s="44">
        <v>6</v>
      </c>
      <c r="W6" s="209"/>
      <c r="X6" s="202" t="s">
        <v>732</v>
      </c>
      <c r="Y6" s="2"/>
      <c r="Z6" s="182"/>
      <c r="AA6" s="211" t="s">
        <v>18</v>
      </c>
      <c r="AB6" s="90"/>
      <c r="AC6" s="90" t="s">
        <v>13</v>
      </c>
      <c r="AD6" s="196" t="s">
        <v>14</v>
      </c>
      <c r="AE6" s="202" t="s">
        <v>12</v>
      </c>
    </row>
    <row r="7" spans="1:31" ht="13.5" thickBot="1">
      <c r="A7" s="213"/>
      <c r="B7" s="191"/>
      <c r="C7" s="190"/>
      <c r="D7" s="85" t="s">
        <v>16</v>
      </c>
      <c r="E7" s="212"/>
      <c r="F7" s="97" t="s">
        <v>17</v>
      </c>
      <c r="H7" s="215" t="s">
        <v>733</v>
      </c>
      <c r="I7" s="185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220"/>
      <c r="X7" s="215" t="s">
        <v>733</v>
      </c>
      <c r="Y7" s="2"/>
      <c r="Z7" s="85" t="s">
        <v>16</v>
      </c>
      <c r="AA7" s="212"/>
      <c r="AB7" s="97" t="s">
        <v>17</v>
      </c>
      <c r="AC7" s="190"/>
      <c r="AD7" s="191"/>
      <c r="AE7" s="217"/>
    </row>
    <row r="8" spans="1:31" ht="13.5" thickBot="1">
      <c r="A8" s="47">
        <f aca="true" t="shared" si="0" ref="A8:A39">IF(MOD($J$3+$H8-1,32)=0,32,MOD($J$3+$H8-1,32))</f>
        <v>31</v>
      </c>
      <c r="B8" s="204">
        <f aca="true" t="shared" si="1" ref="B8:B39">IF(MOD($J$3+$H8-2,32)=0,32,MOD($J$3+$H8-2,32))</f>
        <v>30</v>
      </c>
      <c r="C8" s="209">
        <f aca="true" t="shared" si="2" ref="C8:C39">IF(MOD(B8,2)=1,(B8+1)/2,B8/2)</f>
        <v>15</v>
      </c>
      <c r="D8" s="77">
        <f>IF((MOD($A8,2)=1),(($A8+1)/2)+ROTATION!$B$17-1,(($A8/2)+ROTATION!$B$17-1))</f>
        <v>60</v>
      </c>
      <c r="E8" s="90" t="str">
        <f aca="true" t="shared" si="3" ref="E8:E38">IF((MOD($A8,2)=1),"A","B")</f>
        <v>A</v>
      </c>
      <c r="F8" s="196">
        <f>ROTATION!$B$18+$A8-1</f>
        <v>119</v>
      </c>
      <c r="G8" s="43"/>
      <c r="H8" s="202">
        <v>32</v>
      </c>
      <c r="I8" s="185"/>
      <c r="J8" s="324" t="s">
        <v>355</v>
      </c>
      <c r="K8" s="327" t="s">
        <v>463</v>
      </c>
      <c r="L8" s="327" t="s">
        <v>471</v>
      </c>
      <c r="M8" s="325" t="s">
        <v>479</v>
      </c>
      <c r="N8" s="326" t="s">
        <v>487</v>
      </c>
      <c r="O8" s="328" t="s">
        <v>495</v>
      </c>
      <c r="P8" s="221"/>
      <c r="Q8" s="324" t="s">
        <v>361</v>
      </c>
      <c r="R8" s="325" t="s">
        <v>360</v>
      </c>
      <c r="S8" s="326" t="s">
        <v>359</v>
      </c>
      <c r="T8" s="327" t="s">
        <v>358</v>
      </c>
      <c r="U8" s="327" t="s">
        <v>356</v>
      </c>
      <c r="V8" s="328" t="s">
        <v>357</v>
      </c>
      <c r="W8" s="222"/>
      <c r="X8" s="202">
        <v>32</v>
      </c>
      <c r="Y8" s="2"/>
      <c r="Z8" s="208">
        <f>IF((MOD($A8,2)=1),(($A8+1)/2)+ROTATION!$B$19-1,(($A8/2)+ROTATION!$B$19-1))</f>
        <v>32</v>
      </c>
      <c r="AA8" s="44" t="str">
        <f aca="true" t="shared" si="4" ref="AA8:AA38">IF((MOD($A8,2)=1),"A","B")</f>
        <v>A</v>
      </c>
      <c r="AB8" s="196">
        <f>ROTATION!$B$20+$A8-1</f>
        <v>63</v>
      </c>
      <c r="AC8" s="209">
        <f aca="true" t="shared" si="5" ref="AC8:AC39">IF(MOD(AD8,2)=1,(AD8+1)/2,AD8/2)</f>
        <v>15</v>
      </c>
      <c r="AD8" s="204">
        <f aca="true" t="shared" si="6" ref="AD8:AD39">IF(MOD($J$3+$H8-2,32)=0,32,MOD($J$3+$H8-2,32))</f>
        <v>30</v>
      </c>
      <c r="AE8" s="216">
        <f aca="true" t="shared" si="7" ref="AE8:AE39">IF(MOD($J$3+$H8-1,32)=0,32,MOD($J$3+$H8-1,32))</f>
        <v>31</v>
      </c>
    </row>
    <row r="9" spans="1:31" ht="12.75">
      <c r="A9" s="47">
        <f t="shared" si="0"/>
        <v>30</v>
      </c>
      <c r="B9" s="204">
        <f t="shared" si="1"/>
        <v>29</v>
      </c>
      <c r="C9" s="209">
        <f t="shared" si="2"/>
        <v>15</v>
      </c>
      <c r="D9" s="208">
        <f>IF((MOD($A9,2)=1),(($A9+1)/2)+ROTATION!$B$17-1,(($A9/2)+ROTATION!$B$17-1))</f>
        <v>59</v>
      </c>
      <c r="E9" s="209" t="str">
        <f t="shared" si="3"/>
        <v>B</v>
      </c>
      <c r="F9" s="204">
        <f>ROTATION!$B$18+$A9-1</f>
        <v>118</v>
      </c>
      <c r="G9" s="43"/>
      <c r="H9" s="216">
        <v>31</v>
      </c>
      <c r="I9" s="185"/>
      <c r="J9" s="171" t="s">
        <v>590</v>
      </c>
      <c r="K9" s="172" t="s">
        <v>598</v>
      </c>
      <c r="L9" s="172" t="s">
        <v>605</v>
      </c>
      <c r="M9" s="173" t="s">
        <v>613</v>
      </c>
      <c r="N9" s="174" t="s">
        <v>621</v>
      </c>
      <c r="O9" s="175" t="s">
        <v>629</v>
      </c>
      <c r="P9" s="44"/>
      <c r="Q9" s="333" t="s">
        <v>676</v>
      </c>
      <c r="R9" s="334" t="s">
        <v>668</v>
      </c>
      <c r="S9" s="335" t="s">
        <v>660</v>
      </c>
      <c r="T9" s="172" t="s">
        <v>652</v>
      </c>
      <c r="U9" s="172" t="s">
        <v>645</v>
      </c>
      <c r="V9" s="336" t="s">
        <v>637</v>
      </c>
      <c r="W9" s="222"/>
      <c r="X9" s="216">
        <v>31</v>
      </c>
      <c r="Y9" s="2"/>
      <c r="Z9" s="208">
        <f>IF((MOD($A9,2)=1),(($A9+1)/2)+ROTATION!$B$19-1,(($A9/2)+ROTATION!$B$19-1))</f>
        <v>31</v>
      </c>
      <c r="AA9" s="44" t="str">
        <f t="shared" si="4"/>
        <v>B</v>
      </c>
      <c r="AB9" s="204">
        <f>ROTATION!$B$20+$A9-1</f>
        <v>62</v>
      </c>
      <c r="AC9" s="209">
        <f t="shared" si="5"/>
        <v>15</v>
      </c>
      <c r="AD9" s="204">
        <f t="shared" si="6"/>
        <v>29</v>
      </c>
      <c r="AE9" s="216">
        <f t="shared" si="7"/>
        <v>30</v>
      </c>
    </row>
    <row r="10" spans="1:31" ht="13.5" thickBot="1">
      <c r="A10" s="47">
        <f t="shared" si="0"/>
        <v>29</v>
      </c>
      <c r="B10" s="204">
        <f t="shared" si="1"/>
        <v>28</v>
      </c>
      <c r="C10" s="209">
        <f t="shared" si="2"/>
        <v>14</v>
      </c>
      <c r="D10" s="208">
        <f>IF((MOD($A10,2)=1),(($A10+1)/2)+ROTATION!$B$17-1,(($A10/2)+ROTATION!$B$17-1))</f>
        <v>59</v>
      </c>
      <c r="E10" s="209" t="str">
        <f t="shared" si="3"/>
        <v>A</v>
      </c>
      <c r="F10" s="204">
        <f>ROTATION!$B$18+$A10-1</f>
        <v>117</v>
      </c>
      <c r="G10" s="43"/>
      <c r="H10" s="216">
        <v>30</v>
      </c>
      <c r="I10" s="185"/>
      <c r="J10" s="176" t="s">
        <v>591</v>
      </c>
      <c r="K10" s="177" t="s">
        <v>591</v>
      </c>
      <c r="L10" s="177" t="s">
        <v>606</v>
      </c>
      <c r="M10" s="178" t="s">
        <v>614</v>
      </c>
      <c r="N10" s="179" t="s">
        <v>622</v>
      </c>
      <c r="O10" s="180" t="s">
        <v>630</v>
      </c>
      <c r="P10" s="44"/>
      <c r="Q10" s="337" t="s">
        <v>677</v>
      </c>
      <c r="R10" s="338" t="s">
        <v>669</v>
      </c>
      <c r="S10" s="339" t="s">
        <v>661</v>
      </c>
      <c r="T10" s="177" t="s">
        <v>653</v>
      </c>
      <c r="U10" s="177" t="s">
        <v>887</v>
      </c>
      <c r="V10" s="340" t="s">
        <v>638</v>
      </c>
      <c r="W10" s="222"/>
      <c r="X10" s="216">
        <v>30</v>
      </c>
      <c r="Y10" s="2"/>
      <c r="Z10" s="208">
        <f>IF((MOD($A10,2)=1),(($A10+1)/2)+ROTATION!$B$19-1,(($A10/2)+ROTATION!$B$19-1))</f>
        <v>31</v>
      </c>
      <c r="AA10" s="44" t="str">
        <f t="shared" si="4"/>
        <v>A</v>
      </c>
      <c r="AB10" s="204">
        <f>ROTATION!$B$20+$A10-1</f>
        <v>61</v>
      </c>
      <c r="AC10" s="209">
        <f t="shared" si="5"/>
        <v>14</v>
      </c>
      <c r="AD10" s="204">
        <f t="shared" si="6"/>
        <v>28</v>
      </c>
      <c r="AE10" s="216">
        <f t="shared" si="7"/>
        <v>29</v>
      </c>
    </row>
    <row r="11" spans="1:31" ht="12.75">
      <c r="A11" s="47">
        <f t="shared" si="0"/>
        <v>28</v>
      </c>
      <c r="B11" s="204">
        <f t="shared" si="1"/>
        <v>27</v>
      </c>
      <c r="C11" s="209">
        <f t="shared" si="2"/>
        <v>14</v>
      </c>
      <c r="D11" s="208">
        <f>IF((MOD($A11,2)=1),(($A11+1)/2)+ROTATION!$B$17-1,(($A11/2)+ROTATION!$B$17-1))</f>
        <v>58</v>
      </c>
      <c r="E11" s="209" t="str">
        <f t="shared" si="3"/>
        <v>B</v>
      </c>
      <c r="F11" s="204">
        <f>ROTATION!$B$18+$A11-1</f>
        <v>116</v>
      </c>
      <c r="G11" s="43"/>
      <c r="H11" s="216">
        <v>29</v>
      </c>
      <c r="I11" s="185"/>
      <c r="J11" s="171" t="s">
        <v>592</v>
      </c>
      <c r="K11" s="172" t="s">
        <v>599</v>
      </c>
      <c r="L11" s="172" t="s">
        <v>607</v>
      </c>
      <c r="M11" s="173" t="s">
        <v>615</v>
      </c>
      <c r="N11" s="174" t="s">
        <v>623</v>
      </c>
      <c r="O11" s="175" t="s">
        <v>631</v>
      </c>
      <c r="P11" s="44"/>
      <c r="Q11" s="333" t="s">
        <v>678</v>
      </c>
      <c r="R11" s="334" t="s">
        <v>670</v>
      </c>
      <c r="S11" s="335" t="s">
        <v>662</v>
      </c>
      <c r="T11" s="172" t="s">
        <v>654</v>
      </c>
      <c r="U11" s="172" t="s">
        <v>646</v>
      </c>
      <c r="V11" s="336" t="s">
        <v>639</v>
      </c>
      <c r="W11" s="222"/>
      <c r="X11" s="216">
        <v>29</v>
      </c>
      <c r="Y11" s="2"/>
      <c r="Z11" s="208">
        <f>IF((MOD($A11,2)=1),(($A11+1)/2)+ROTATION!$B$19-1,(($A11/2)+ROTATION!$B$19-1))</f>
        <v>30</v>
      </c>
      <c r="AA11" s="44" t="str">
        <f t="shared" si="4"/>
        <v>B</v>
      </c>
      <c r="AB11" s="204">
        <f>ROTATION!$B$20+$A11-1</f>
        <v>60</v>
      </c>
      <c r="AC11" s="209">
        <f t="shared" si="5"/>
        <v>14</v>
      </c>
      <c r="AD11" s="204">
        <f t="shared" si="6"/>
        <v>27</v>
      </c>
      <c r="AE11" s="216">
        <f t="shared" si="7"/>
        <v>28</v>
      </c>
    </row>
    <row r="12" spans="1:31" ht="13.5" thickBot="1">
      <c r="A12" s="47">
        <f t="shared" si="0"/>
        <v>27</v>
      </c>
      <c r="B12" s="204">
        <f t="shared" si="1"/>
        <v>26</v>
      </c>
      <c r="C12" s="209">
        <f t="shared" si="2"/>
        <v>13</v>
      </c>
      <c r="D12" s="208">
        <f>IF((MOD($A12,2)=1),(($A12+1)/2)+ROTATION!$B$17-1,(($A12/2)+ROTATION!$B$17-1))</f>
        <v>58</v>
      </c>
      <c r="E12" s="209" t="str">
        <f t="shared" si="3"/>
        <v>A</v>
      </c>
      <c r="F12" s="204">
        <f>ROTATION!$B$18+$A12-1</f>
        <v>115</v>
      </c>
      <c r="G12" s="43"/>
      <c r="H12" s="216">
        <v>28</v>
      </c>
      <c r="I12" s="185"/>
      <c r="J12" s="176" t="s">
        <v>593</v>
      </c>
      <c r="K12" s="177" t="s">
        <v>600</v>
      </c>
      <c r="L12" s="177" t="s">
        <v>608</v>
      </c>
      <c r="M12" s="178" t="s">
        <v>616</v>
      </c>
      <c r="N12" s="179" t="s">
        <v>624</v>
      </c>
      <c r="O12" s="180" t="s">
        <v>632</v>
      </c>
      <c r="P12" s="44"/>
      <c r="Q12" s="337" t="s">
        <v>679</v>
      </c>
      <c r="R12" s="338" t="s">
        <v>671</v>
      </c>
      <c r="S12" s="339" t="s">
        <v>663</v>
      </c>
      <c r="T12" s="177" t="s">
        <v>655</v>
      </c>
      <c r="U12" s="177" t="s">
        <v>647</v>
      </c>
      <c r="V12" s="340" t="s">
        <v>640</v>
      </c>
      <c r="W12" s="222"/>
      <c r="X12" s="216">
        <v>28</v>
      </c>
      <c r="Y12" s="2"/>
      <c r="Z12" s="208">
        <f>IF((MOD($A12,2)=1),(($A12+1)/2)+ROTATION!$B$19-1,(($A12/2)+ROTATION!$B$19-1))</f>
        <v>30</v>
      </c>
      <c r="AA12" s="44" t="str">
        <f t="shared" si="4"/>
        <v>A</v>
      </c>
      <c r="AB12" s="204">
        <f>ROTATION!$B$20+$A12-1</f>
        <v>59</v>
      </c>
      <c r="AC12" s="209">
        <f t="shared" si="5"/>
        <v>13</v>
      </c>
      <c r="AD12" s="204">
        <f t="shared" si="6"/>
        <v>26</v>
      </c>
      <c r="AE12" s="216">
        <f t="shared" si="7"/>
        <v>27</v>
      </c>
    </row>
    <row r="13" spans="1:31" ht="12.75">
      <c r="A13" s="47">
        <f t="shared" si="0"/>
        <v>26</v>
      </c>
      <c r="B13" s="204">
        <f t="shared" si="1"/>
        <v>25</v>
      </c>
      <c r="C13" s="209">
        <f t="shared" si="2"/>
        <v>13</v>
      </c>
      <c r="D13" s="208">
        <f>IF((MOD($A13,2)=1),(($A13+1)/2)+ROTATION!$B$17-1,(($A13/2)+ROTATION!$B$17-1))</f>
        <v>57</v>
      </c>
      <c r="E13" s="209" t="str">
        <f t="shared" si="3"/>
        <v>B</v>
      </c>
      <c r="F13" s="204">
        <f>ROTATION!$B$18+$A13-1</f>
        <v>114</v>
      </c>
      <c r="G13" s="43"/>
      <c r="H13" s="216">
        <v>27</v>
      </c>
      <c r="I13" s="185"/>
      <c r="J13" s="171" t="s">
        <v>594</v>
      </c>
      <c r="K13" s="172" t="s">
        <v>601</v>
      </c>
      <c r="L13" s="172" t="s">
        <v>609</v>
      </c>
      <c r="M13" s="173" t="s">
        <v>617</v>
      </c>
      <c r="N13" s="174" t="s">
        <v>625</v>
      </c>
      <c r="O13" s="175" t="s">
        <v>633</v>
      </c>
      <c r="P13" s="44"/>
      <c r="Q13" s="333" t="s">
        <v>680</v>
      </c>
      <c r="R13" s="334" t="s">
        <v>672</v>
      </c>
      <c r="S13" s="335" t="s">
        <v>664</v>
      </c>
      <c r="T13" s="172" t="s">
        <v>656</v>
      </c>
      <c r="U13" s="172" t="s">
        <v>648</v>
      </c>
      <c r="V13" s="336" t="s">
        <v>641</v>
      </c>
      <c r="W13" s="222"/>
      <c r="X13" s="216">
        <v>27</v>
      </c>
      <c r="Y13" s="2"/>
      <c r="Z13" s="208">
        <f>IF((MOD($A13,2)=1),(($A13+1)/2)+ROTATION!$B$19-1,(($A13/2)+ROTATION!$B$19-1))</f>
        <v>29</v>
      </c>
      <c r="AA13" s="44" t="str">
        <f t="shared" si="4"/>
        <v>B</v>
      </c>
      <c r="AB13" s="204">
        <f>ROTATION!$B$20+$A13-1</f>
        <v>58</v>
      </c>
      <c r="AC13" s="209">
        <f t="shared" si="5"/>
        <v>13</v>
      </c>
      <c r="AD13" s="204">
        <f t="shared" si="6"/>
        <v>25</v>
      </c>
      <c r="AE13" s="216">
        <f t="shared" si="7"/>
        <v>26</v>
      </c>
    </row>
    <row r="14" spans="1:31" ht="13.5" thickBot="1">
      <c r="A14" s="47">
        <f t="shared" si="0"/>
        <v>25</v>
      </c>
      <c r="B14" s="204">
        <f t="shared" si="1"/>
        <v>24</v>
      </c>
      <c r="C14" s="209">
        <f t="shared" si="2"/>
        <v>12</v>
      </c>
      <c r="D14" s="208">
        <f>IF((MOD($A14,2)=1),(($A14+1)/2)+ROTATION!$B$17-1,(($A14/2)+ROTATION!$B$17-1))</f>
        <v>57</v>
      </c>
      <c r="E14" s="209" t="str">
        <f t="shared" si="3"/>
        <v>A</v>
      </c>
      <c r="F14" s="204">
        <f>ROTATION!$B$18+$A14-1</f>
        <v>113</v>
      </c>
      <c r="G14" s="43"/>
      <c r="H14" s="216">
        <v>26</v>
      </c>
      <c r="I14" s="185"/>
      <c r="J14" s="176" t="s">
        <v>595</v>
      </c>
      <c r="K14" s="177" t="s">
        <v>602</v>
      </c>
      <c r="L14" s="177" t="s">
        <v>610</v>
      </c>
      <c r="M14" s="178" t="s">
        <v>618</v>
      </c>
      <c r="N14" s="179" t="s">
        <v>626</v>
      </c>
      <c r="O14" s="180" t="s">
        <v>634</v>
      </c>
      <c r="P14" s="44"/>
      <c r="Q14" s="337" t="s">
        <v>681</v>
      </c>
      <c r="R14" s="338" t="s">
        <v>673</v>
      </c>
      <c r="S14" s="339" t="s">
        <v>665</v>
      </c>
      <c r="T14" s="177" t="s">
        <v>657</v>
      </c>
      <c r="U14" s="177" t="s">
        <v>649</v>
      </c>
      <c r="V14" s="340" t="s">
        <v>642</v>
      </c>
      <c r="W14" s="222"/>
      <c r="X14" s="216">
        <v>26</v>
      </c>
      <c r="Y14" s="2"/>
      <c r="Z14" s="208">
        <f>IF((MOD($A14,2)=1),(($A14+1)/2)+ROTATION!$B$19-1,(($A14/2)+ROTATION!$B$19-1))</f>
        <v>29</v>
      </c>
      <c r="AA14" s="44" t="str">
        <f t="shared" si="4"/>
        <v>A</v>
      </c>
      <c r="AB14" s="204">
        <f>ROTATION!$B$20+$A14-1</f>
        <v>57</v>
      </c>
      <c r="AC14" s="209">
        <f t="shared" si="5"/>
        <v>12</v>
      </c>
      <c r="AD14" s="204">
        <f t="shared" si="6"/>
        <v>24</v>
      </c>
      <c r="AE14" s="216">
        <f t="shared" si="7"/>
        <v>25</v>
      </c>
    </row>
    <row r="15" spans="1:31" ht="12.75">
      <c r="A15" s="47">
        <f t="shared" si="0"/>
        <v>24</v>
      </c>
      <c r="B15" s="204">
        <f t="shared" si="1"/>
        <v>23</v>
      </c>
      <c r="C15" s="209">
        <f t="shared" si="2"/>
        <v>12</v>
      </c>
      <c r="D15" s="208">
        <f>IF((MOD($A15,2)=1),(($A15+1)/2)+ROTATION!$B$17-1,(($A15/2)+ROTATION!$B$17-1))</f>
        <v>56</v>
      </c>
      <c r="E15" s="209" t="str">
        <f t="shared" si="3"/>
        <v>B</v>
      </c>
      <c r="F15" s="204">
        <f>ROTATION!$B$18+$A15-1</f>
        <v>112</v>
      </c>
      <c r="G15" s="43"/>
      <c r="H15" s="216">
        <v>25</v>
      </c>
      <c r="I15" s="185"/>
      <c r="J15" s="171" t="s">
        <v>596</v>
      </c>
      <c r="K15" s="172" t="s">
        <v>603</v>
      </c>
      <c r="L15" s="172" t="s">
        <v>611</v>
      </c>
      <c r="M15" s="173" t="s">
        <v>619</v>
      </c>
      <c r="N15" s="174" t="s">
        <v>627</v>
      </c>
      <c r="O15" s="175" t="s">
        <v>635</v>
      </c>
      <c r="P15" s="44"/>
      <c r="Q15" s="333" t="s">
        <v>682</v>
      </c>
      <c r="R15" s="334" t="s">
        <v>674</v>
      </c>
      <c r="S15" s="335" t="s">
        <v>666</v>
      </c>
      <c r="T15" s="172" t="s">
        <v>658</v>
      </c>
      <c r="U15" s="172" t="s">
        <v>650</v>
      </c>
      <c r="V15" s="336" t="s">
        <v>643</v>
      </c>
      <c r="W15" s="222"/>
      <c r="X15" s="216">
        <v>25</v>
      </c>
      <c r="Y15" s="2"/>
      <c r="Z15" s="208">
        <f>IF((MOD($A15,2)=1),(($A15+1)/2)+ROTATION!$B$19-1,(($A15/2)+ROTATION!$B$19-1))</f>
        <v>28</v>
      </c>
      <c r="AA15" s="44" t="str">
        <f t="shared" si="4"/>
        <v>B</v>
      </c>
      <c r="AB15" s="204">
        <f>ROTATION!$B$20+$A15-1</f>
        <v>56</v>
      </c>
      <c r="AC15" s="209">
        <f t="shared" si="5"/>
        <v>12</v>
      </c>
      <c r="AD15" s="204">
        <f t="shared" si="6"/>
        <v>23</v>
      </c>
      <c r="AE15" s="216">
        <f t="shared" si="7"/>
        <v>24</v>
      </c>
    </row>
    <row r="16" spans="1:31" ht="13.5" thickBot="1">
      <c r="A16" s="47">
        <f t="shared" si="0"/>
        <v>23</v>
      </c>
      <c r="B16" s="204">
        <f t="shared" si="1"/>
        <v>22</v>
      </c>
      <c r="C16" s="209">
        <f t="shared" si="2"/>
        <v>11</v>
      </c>
      <c r="D16" s="208">
        <f>IF((MOD($A16,2)=1),(($A16+1)/2)+ROTATION!$B$17-1,(($A16/2)+ROTATION!$B$17-1))</f>
        <v>56</v>
      </c>
      <c r="E16" s="209" t="str">
        <f t="shared" si="3"/>
        <v>A</v>
      </c>
      <c r="F16" s="204">
        <f>ROTATION!$B$18+$A16-1</f>
        <v>111</v>
      </c>
      <c r="G16" s="43"/>
      <c r="H16" s="216">
        <v>24</v>
      </c>
      <c r="I16" s="185"/>
      <c r="J16" s="176" t="s">
        <v>597</v>
      </c>
      <c r="K16" s="177" t="s">
        <v>604</v>
      </c>
      <c r="L16" s="177" t="s">
        <v>612</v>
      </c>
      <c r="M16" s="178" t="s">
        <v>620</v>
      </c>
      <c r="N16" s="179" t="s">
        <v>628</v>
      </c>
      <c r="O16" s="180" t="s">
        <v>636</v>
      </c>
      <c r="P16" s="44"/>
      <c r="Q16" s="337" t="s">
        <v>683</v>
      </c>
      <c r="R16" s="338" t="s">
        <v>675</v>
      </c>
      <c r="S16" s="339" t="s">
        <v>667</v>
      </c>
      <c r="T16" s="177" t="s">
        <v>659</v>
      </c>
      <c r="U16" s="177" t="s">
        <v>651</v>
      </c>
      <c r="V16" s="340" t="s">
        <v>644</v>
      </c>
      <c r="W16" s="222"/>
      <c r="X16" s="216">
        <v>24</v>
      </c>
      <c r="Y16" s="2"/>
      <c r="Z16" s="208">
        <f>IF((MOD($A16,2)=1),(($A16+1)/2)+ROTATION!$B$19-1,(($A16/2)+ROTATION!$B$19-1))</f>
        <v>28</v>
      </c>
      <c r="AA16" s="44" t="str">
        <f t="shared" si="4"/>
        <v>A</v>
      </c>
      <c r="AB16" s="204">
        <f>ROTATION!$B$20+$A16-1</f>
        <v>55</v>
      </c>
      <c r="AC16" s="209">
        <f t="shared" si="5"/>
        <v>11</v>
      </c>
      <c r="AD16" s="204">
        <f t="shared" si="6"/>
        <v>22</v>
      </c>
      <c r="AE16" s="216">
        <f t="shared" si="7"/>
        <v>23</v>
      </c>
    </row>
    <row r="17" spans="1:31" ht="12.75">
      <c r="A17" s="47">
        <f t="shared" si="0"/>
        <v>22</v>
      </c>
      <c r="B17" s="204">
        <f t="shared" si="1"/>
        <v>21</v>
      </c>
      <c r="C17" s="209">
        <f t="shared" si="2"/>
        <v>11</v>
      </c>
      <c r="D17" s="208">
        <f>IF((MOD($A17,2)=1),(($A17+1)/2)+ROTATION!$B$17-1,(($A17/2)+ROTATION!$B$17-1))</f>
        <v>55</v>
      </c>
      <c r="E17" s="209" t="str">
        <f t="shared" si="3"/>
        <v>B</v>
      </c>
      <c r="F17" s="204">
        <f>ROTATION!$B$18+$A17-1</f>
        <v>110</v>
      </c>
      <c r="G17" s="43"/>
      <c r="H17" s="216">
        <v>23</v>
      </c>
      <c r="I17" s="185"/>
      <c r="J17" s="170" t="s">
        <v>684</v>
      </c>
      <c r="K17" s="115" t="s">
        <v>692</v>
      </c>
      <c r="L17" s="115" t="s">
        <v>699</v>
      </c>
      <c r="M17" s="169" t="s">
        <v>707</v>
      </c>
      <c r="N17" s="168" t="s">
        <v>715</v>
      </c>
      <c r="O17" s="167" t="s">
        <v>723</v>
      </c>
      <c r="P17" s="223"/>
      <c r="Q17" s="112" t="s">
        <v>420</v>
      </c>
      <c r="R17" s="113" t="s">
        <v>428</v>
      </c>
      <c r="S17" s="114" t="s">
        <v>436</v>
      </c>
      <c r="T17" s="115" t="s">
        <v>444</v>
      </c>
      <c r="U17" s="115" t="s">
        <v>405</v>
      </c>
      <c r="V17" s="116" t="s">
        <v>413</v>
      </c>
      <c r="W17" s="222"/>
      <c r="X17" s="216">
        <v>23</v>
      </c>
      <c r="Y17" s="2"/>
      <c r="Z17" s="208">
        <f>IF((MOD($A17,2)=1),(($A17+1)/2)+ROTATION!$B$19-1,(($A17/2)+ROTATION!$B$19-1))</f>
        <v>27</v>
      </c>
      <c r="AA17" s="44" t="str">
        <f t="shared" si="4"/>
        <v>B</v>
      </c>
      <c r="AB17" s="204">
        <f>ROTATION!$B$20+$A17-1</f>
        <v>54</v>
      </c>
      <c r="AC17" s="209">
        <f t="shared" si="5"/>
        <v>11</v>
      </c>
      <c r="AD17" s="204">
        <f t="shared" si="6"/>
        <v>21</v>
      </c>
      <c r="AE17" s="216">
        <f t="shared" si="7"/>
        <v>22</v>
      </c>
    </row>
    <row r="18" spans="1:31" ht="13.5" thickBot="1">
      <c r="A18" s="47">
        <f t="shared" si="0"/>
        <v>21</v>
      </c>
      <c r="B18" s="204">
        <f t="shared" si="1"/>
        <v>20</v>
      </c>
      <c r="C18" s="209">
        <f t="shared" si="2"/>
        <v>10</v>
      </c>
      <c r="D18" s="208">
        <f>IF((MOD($A18,2)=1),(($A18+1)/2)+ROTATION!$B$17-1,(($A18/2)+ROTATION!$B$17-1))</f>
        <v>55</v>
      </c>
      <c r="E18" s="209" t="str">
        <f t="shared" si="3"/>
        <v>A</v>
      </c>
      <c r="F18" s="204">
        <f>ROTATION!$B$18+$A18-1</f>
        <v>109</v>
      </c>
      <c r="G18" s="43"/>
      <c r="H18" s="216">
        <v>22</v>
      </c>
      <c r="I18" s="185"/>
      <c r="J18" s="163" t="s">
        <v>685</v>
      </c>
      <c r="K18" s="120" t="s">
        <v>685</v>
      </c>
      <c r="L18" s="120" t="s">
        <v>700</v>
      </c>
      <c r="M18" s="164" t="s">
        <v>708</v>
      </c>
      <c r="N18" s="165" t="s">
        <v>716</v>
      </c>
      <c r="O18" s="166" t="s">
        <v>724</v>
      </c>
      <c r="P18" s="223"/>
      <c r="Q18" s="117" t="s">
        <v>421</v>
      </c>
      <c r="R18" s="118" t="s">
        <v>429</v>
      </c>
      <c r="S18" s="119" t="s">
        <v>437</v>
      </c>
      <c r="T18" s="120" t="s">
        <v>445</v>
      </c>
      <c r="U18" s="120" t="s">
        <v>885</v>
      </c>
      <c r="V18" s="121" t="s">
        <v>406</v>
      </c>
      <c r="W18" s="222"/>
      <c r="X18" s="216">
        <v>22</v>
      </c>
      <c r="Y18" s="2"/>
      <c r="Z18" s="208">
        <f>IF((MOD($A18,2)=1),(($A18+1)/2)+ROTATION!$B$19-1,(($A18/2)+ROTATION!$B$19-1))</f>
        <v>27</v>
      </c>
      <c r="AA18" s="44" t="str">
        <f t="shared" si="4"/>
        <v>A</v>
      </c>
      <c r="AB18" s="204">
        <f>ROTATION!$B$20+$A18-1</f>
        <v>53</v>
      </c>
      <c r="AC18" s="209">
        <f t="shared" si="5"/>
        <v>10</v>
      </c>
      <c r="AD18" s="204">
        <f t="shared" si="6"/>
        <v>20</v>
      </c>
      <c r="AE18" s="216">
        <f t="shared" si="7"/>
        <v>21</v>
      </c>
    </row>
    <row r="19" spans="1:31" ht="12.75">
      <c r="A19" s="47">
        <f t="shared" si="0"/>
        <v>20</v>
      </c>
      <c r="B19" s="204">
        <f t="shared" si="1"/>
        <v>19</v>
      </c>
      <c r="C19" s="209">
        <f t="shared" si="2"/>
        <v>10</v>
      </c>
      <c r="D19" s="208">
        <f>IF((MOD($A19,2)=1),(($A19+1)/2)+ROTATION!$B$17-1,(($A19/2)+ROTATION!$B$17-1))</f>
        <v>54</v>
      </c>
      <c r="E19" s="209" t="str">
        <f t="shared" si="3"/>
        <v>B</v>
      </c>
      <c r="F19" s="204">
        <f>ROTATION!$B$18+$A19-1</f>
        <v>108</v>
      </c>
      <c r="G19" s="43"/>
      <c r="H19" s="216">
        <v>21</v>
      </c>
      <c r="I19" s="185"/>
      <c r="J19" s="170" t="s">
        <v>686</v>
      </c>
      <c r="K19" s="115" t="s">
        <v>693</v>
      </c>
      <c r="L19" s="115" t="s">
        <v>701</v>
      </c>
      <c r="M19" s="169" t="s">
        <v>709</v>
      </c>
      <c r="N19" s="168" t="s">
        <v>717</v>
      </c>
      <c r="O19" s="167" t="s">
        <v>725</v>
      </c>
      <c r="P19" s="223"/>
      <c r="Q19" s="112" t="s">
        <v>422</v>
      </c>
      <c r="R19" s="113" t="s">
        <v>430</v>
      </c>
      <c r="S19" s="114" t="s">
        <v>438</v>
      </c>
      <c r="T19" s="115" t="s">
        <v>446</v>
      </c>
      <c r="U19" s="115" t="s">
        <v>407</v>
      </c>
      <c r="V19" s="116" t="s">
        <v>414</v>
      </c>
      <c r="W19" s="222"/>
      <c r="X19" s="216">
        <v>21</v>
      </c>
      <c r="Y19" s="2"/>
      <c r="Z19" s="208">
        <f>IF((MOD($A19,2)=1),(($A19+1)/2)+ROTATION!$B$19-1,(($A19/2)+ROTATION!$B$19-1))</f>
        <v>26</v>
      </c>
      <c r="AA19" s="44" t="str">
        <f t="shared" si="4"/>
        <v>B</v>
      </c>
      <c r="AB19" s="204">
        <f>ROTATION!$B$20+$A19-1</f>
        <v>52</v>
      </c>
      <c r="AC19" s="209">
        <f t="shared" si="5"/>
        <v>10</v>
      </c>
      <c r="AD19" s="204">
        <f t="shared" si="6"/>
        <v>19</v>
      </c>
      <c r="AE19" s="216">
        <f t="shared" si="7"/>
        <v>20</v>
      </c>
    </row>
    <row r="20" spans="1:31" ht="13.5" thickBot="1">
      <c r="A20" s="47">
        <f t="shared" si="0"/>
        <v>19</v>
      </c>
      <c r="B20" s="204">
        <f t="shared" si="1"/>
        <v>18</v>
      </c>
      <c r="C20" s="209">
        <f t="shared" si="2"/>
        <v>9</v>
      </c>
      <c r="D20" s="208">
        <f>IF((MOD($A20,2)=1),(($A20+1)/2)+ROTATION!$B$17-1,(($A20/2)+ROTATION!$B$17-1))</f>
        <v>54</v>
      </c>
      <c r="E20" s="209" t="str">
        <f t="shared" si="3"/>
        <v>A</v>
      </c>
      <c r="F20" s="204">
        <f>ROTATION!$B$18+$A20-1</f>
        <v>107</v>
      </c>
      <c r="G20" s="43"/>
      <c r="H20" s="216">
        <v>20</v>
      </c>
      <c r="I20" s="185"/>
      <c r="J20" s="163" t="s">
        <v>687</v>
      </c>
      <c r="K20" s="120" t="s">
        <v>694</v>
      </c>
      <c r="L20" s="120" t="s">
        <v>702</v>
      </c>
      <c r="M20" s="164" t="s">
        <v>710</v>
      </c>
      <c r="N20" s="165" t="s">
        <v>718</v>
      </c>
      <c r="O20" s="166" t="s">
        <v>726</v>
      </c>
      <c r="P20" s="223"/>
      <c r="Q20" s="117" t="s">
        <v>423</v>
      </c>
      <c r="R20" s="118" t="s">
        <v>431</v>
      </c>
      <c r="S20" s="119" t="s">
        <v>439</v>
      </c>
      <c r="T20" s="120" t="s">
        <v>447</v>
      </c>
      <c r="U20" s="120" t="s">
        <v>408</v>
      </c>
      <c r="V20" s="121" t="s">
        <v>415</v>
      </c>
      <c r="W20" s="222"/>
      <c r="X20" s="216">
        <v>20</v>
      </c>
      <c r="Y20" s="2"/>
      <c r="Z20" s="208">
        <f>IF((MOD($A20,2)=1),(($A20+1)/2)+ROTATION!$B$19-1,(($A20/2)+ROTATION!$B$19-1))</f>
        <v>26</v>
      </c>
      <c r="AA20" s="44" t="str">
        <f t="shared" si="4"/>
        <v>A</v>
      </c>
      <c r="AB20" s="204">
        <f>ROTATION!$B$20+$A20-1</f>
        <v>51</v>
      </c>
      <c r="AC20" s="209">
        <f t="shared" si="5"/>
        <v>9</v>
      </c>
      <c r="AD20" s="204">
        <f t="shared" si="6"/>
        <v>18</v>
      </c>
      <c r="AE20" s="216">
        <f t="shared" si="7"/>
        <v>19</v>
      </c>
    </row>
    <row r="21" spans="1:31" ht="12.75">
      <c r="A21" s="47">
        <f t="shared" si="0"/>
        <v>18</v>
      </c>
      <c r="B21" s="204">
        <f t="shared" si="1"/>
        <v>17</v>
      </c>
      <c r="C21" s="209">
        <f t="shared" si="2"/>
        <v>9</v>
      </c>
      <c r="D21" s="208">
        <f>IF((MOD($A21,2)=1),(($A21+1)/2)+ROTATION!$B$17-1,(($A21/2)+ROTATION!$B$17-1))</f>
        <v>53</v>
      </c>
      <c r="E21" s="209" t="str">
        <f t="shared" si="3"/>
        <v>B</v>
      </c>
      <c r="F21" s="204">
        <f>ROTATION!$B$18+$A21-1</f>
        <v>106</v>
      </c>
      <c r="G21" s="43"/>
      <c r="H21" s="216">
        <v>19</v>
      </c>
      <c r="I21" s="185"/>
      <c r="J21" s="170" t="s">
        <v>688</v>
      </c>
      <c r="K21" s="115" t="s">
        <v>695</v>
      </c>
      <c r="L21" s="115" t="s">
        <v>703</v>
      </c>
      <c r="M21" s="169" t="s">
        <v>711</v>
      </c>
      <c r="N21" s="168" t="s">
        <v>719</v>
      </c>
      <c r="O21" s="167" t="s">
        <v>727</v>
      </c>
      <c r="P21" s="223"/>
      <c r="Q21" s="112" t="s">
        <v>424</v>
      </c>
      <c r="R21" s="113" t="s">
        <v>432</v>
      </c>
      <c r="S21" s="114" t="s">
        <v>440</v>
      </c>
      <c r="T21" s="115" t="s">
        <v>448</v>
      </c>
      <c r="U21" s="115" t="s">
        <v>409</v>
      </c>
      <c r="V21" s="116" t="s">
        <v>416</v>
      </c>
      <c r="W21" s="222"/>
      <c r="X21" s="216">
        <v>19</v>
      </c>
      <c r="Y21" s="2"/>
      <c r="Z21" s="208">
        <f>IF((MOD($A21,2)=1),(($A21+1)/2)+ROTATION!$B$19-1,(($A21/2)+ROTATION!$B$19-1))</f>
        <v>25</v>
      </c>
      <c r="AA21" s="44" t="str">
        <f t="shared" si="4"/>
        <v>B</v>
      </c>
      <c r="AB21" s="204">
        <f>ROTATION!$B$20+$A21-1</f>
        <v>50</v>
      </c>
      <c r="AC21" s="209">
        <f t="shared" si="5"/>
        <v>9</v>
      </c>
      <c r="AD21" s="204">
        <f t="shared" si="6"/>
        <v>17</v>
      </c>
      <c r="AE21" s="216">
        <f t="shared" si="7"/>
        <v>18</v>
      </c>
    </row>
    <row r="22" spans="1:31" ht="13.5" thickBot="1">
      <c r="A22" s="47">
        <f t="shared" si="0"/>
        <v>17</v>
      </c>
      <c r="B22" s="204">
        <f t="shared" si="1"/>
        <v>16</v>
      </c>
      <c r="C22" s="209">
        <f t="shared" si="2"/>
        <v>8</v>
      </c>
      <c r="D22" s="208">
        <f>IF((MOD($A22,2)=1),(($A22+1)/2)+ROTATION!$B$17-1,(($A22/2)+ROTATION!$B$17-1))</f>
        <v>53</v>
      </c>
      <c r="E22" s="209" t="str">
        <f t="shared" si="3"/>
        <v>A</v>
      </c>
      <c r="F22" s="204">
        <f>ROTATION!$B$18+$A22-1</f>
        <v>105</v>
      </c>
      <c r="G22" s="43"/>
      <c r="H22" s="216">
        <v>18</v>
      </c>
      <c r="I22" s="185"/>
      <c r="J22" s="163" t="s">
        <v>689</v>
      </c>
      <c r="K22" s="120" t="s">
        <v>696</v>
      </c>
      <c r="L22" s="120" t="s">
        <v>704</v>
      </c>
      <c r="M22" s="164" t="s">
        <v>712</v>
      </c>
      <c r="N22" s="165" t="s">
        <v>720</v>
      </c>
      <c r="O22" s="166" t="s">
        <v>728</v>
      </c>
      <c r="P22" s="223"/>
      <c r="Q22" s="117" t="s">
        <v>425</v>
      </c>
      <c r="R22" s="118" t="s">
        <v>433</v>
      </c>
      <c r="S22" s="119" t="s">
        <v>441</v>
      </c>
      <c r="T22" s="120" t="s">
        <v>449</v>
      </c>
      <c r="U22" s="120" t="s">
        <v>410</v>
      </c>
      <c r="V22" s="121" t="s">
        <v>417</v>
      </c>
      <c r="W22" s="222"/>
      <c r="X22" s="216">
        <v>18</v>
      </c>
      <c r="Y22" s="2"/>
      <c r="Z22" s="208">
        <f>IF((MOD($A22,2)=1),(($A22+1)/2)+ROTATION!$B$19-1,(($A22/2)+ROTATION!$B$19-1))</f>
        <v>25</v>
      </c>
      <c r="AA22" s="44" t="str">
        <f t="shared" si="4"/>
        <v>A</v>
      </c>
      <c r="AB22" s="204">
        <f>ROTATION!$B$20+$A22-1</f>
        <v>49</v>
      </c>
      <c r="AC22" s="209">
        <f t="shared" si="5"/>
        <v>8</v>
      </c>
      <c r="AD22" s="204">
        <f t="shared" si="6"/>
        <v>16</v>
      </c>
      <c r="AE22" s="216">
        <f t="shared" si="7"/>
        <v>17</v>
      </c>
    </row>
    <row r="23" spans="1:31" ht="12.75">
      <c r="A23" s="47">
        <f t="shared" si="0"/>
        <v>16</v>
      </c>
      <c r="B23" s="204">
        <f t="shared" si="1"/>
        <v>15</v>
      </c>
      <c r="C23" s="209">
        <f t="shared" si="2"/>
        <v>8</v>
      </c>
      <c r="D23" s="208">
        <f>IF((MOD($A23,2)=1),(($A23+1)/2)+ROTATION!$B$17-1,(($A23/2)+ROTATION!$B$17-1))</f>
        <v>52</v>
      </c>
      <c r="E23" s="209" t="str">
        <f t="shared" si="3"/>
        <v>B</v>
      </c>
      <c r="F23" s="204">
        <f>ROTATION!$B$18+$A23-1</f>
        <v>104</v>
      </c>
      <c r="G23" s="43"/>
      <c r="H23" s="216">
        <v>17</v>
      </c>
      <c r="I23" s="185"/>
      <c r="J23" s="170" t="s">
        <v>690</v>
      </c>
      <c r="K23" s="115" t="s">
        <v>697</v>
      </c>
      <c r="L23" s="115" t="s">
        <v>705</v>
      </c>
      <c r="M23" s="169" t="s">
        <v>713</v>
      </c>
      <c r="N23" s="168" t="s">
        <v>721</v>
      </c>
      <c r="O23" s="167" t="s">
        <v>729</v>
      </c>
      <c r="P23" s="223"/>
      <c r="Q23" s="112" t="s">
        <v>418</v>
      </c>
      <c r="R23" s="113" t="s">
        <v>426</v>
      </c>
      <c r="S23" s="114" t="s">
        <v>434</v>
      </c>
      <c r="T23" s="115" t="s">
        <v>442</v>
      </c>
      <c r="U23" s="115" t="s">
        <v>403</v>
      </c>
      <c r="V23" s="116" t="s">
        <v>411</v>
      </c>
      <c r="W23" s="222"/>
      <c r="X23" s="216">
        <v>17</v>
      </c>
      <c r="Y23" s="2"/>
      <c r="Z23" s="208">
        <f>IF((MOD($A23,2)=1),(($A23+1)/2)+ROTATION!$B$19-1,(($A23/2)+ROTATION!$B$19-1))</f>
        <v>24</v>
      </c>
      <c r="AA23" s="44" t="str">
        <f t="shared" si="4"/>
        <v>B</v>
      </c>
      <c r="AB23" s="204">
        <f>ROTATION!$B$20+$A23-1</f>
        <v>48</v>
      </c>
      <c r="AC23" s="209">
        <f t="shared" si="5"/>
        <v>8</v>
      </c>
      <c r="AD23" s="204">
        <f t="shared" si="6"/>
        <v>15</v>
      </c>
      <c r="AE23" s="216">
        <f t="shared" si="7"/>
        <v>16</v>
      </c>
    </row>
    <row r="24" spans="1:31" ht="13.5" thickBot="1">
      <c r="A24" s="47">
        <f t="shared" si="0"/>
        <v>15</v>
      </c>
      <c r="B24" s="204">
        <f t="shared" si="1"/>
        <v>14</v>
      </c>
      <c r="C24" s="209">
        <f t="shared" si="2"/>
        <v>7</v>
      </c>
      <c r="D24" s="208">
        <f>IF((MOD($A24,2)=1),(($A24+1)/2)+ROTATION!$B$17-1,(($A24/2)+ROTATION!$B$17-1))</f>
        <v>52</v>
      </c>
      <c r="E24" s="209" t="str">
        <f t="shared" si="3"/>
        <v>A</v>
      </c>
      <c r="F24" s="204">
        <f>ROTATION!$B$18+$A24-1</f>
        <v>103</v>
      </c>
      <c r="G24" s="43"/>
      <c r="H24" s="216">
        <v>16</v>
      </c>
      <c r="I24" s="185"/>
      <c r="J24" s="163" t="s">
        <v>691</v>
      </c>
      <c r="K24" s="120" t="s">
        <v>698</v>
      </c>
      <c r="L24" s="120" t="s">
        <v>706</v>
      </c>
      <c r="M24" s="164" t="s">
        <v>714</v>
      </c>
      <c r="N24" s="165" t="s">
        <v>722</v>
      </c>
      <c r="O24" s="166" t="s">
        <v>730</v>
      </c>
      <c r="P24" s="223"/>
      <c r="Q24" s="117" t="s">
        <v>419</v>
      </c>
      <c r="R24" s="118" t="s">
        <v>427</v>
      </c>
      <c r="S24" s="119" t="s">
        <v>435</v>
      </c>
      <c r="T24" s="120" t="s">
        <v>443</v>
      </c>
      <c r="U24" s="120" t="s">
        <v>404</v>
      </c>
      <c r="V24" s="121" t="s">
        <v>412</v>
      </c>
      <c r="W24" s="222"/>
      <c r="X24" s="216">
        <v>16</v>
      </c>
      <c r="Y24" s="2"/>
      <c r="Z24" s="208">
        <f>IF((MOD($A24,2)=1),(($A24+1)/2)+ROTATION!$B$19-1,(($A24/2)+ROTATION!$B$19-1))</f>
        <v>24</v>
      </c>
      <c r="AA24" s="44" t="str">
        <f t="shared" si="4"/>
        <v>A</v>
      </c>
      <c r="AB24" s="204">
        <f>ROTATION!$B$20+$A24-1</f>
        <v>47</v>
      </c>
      <c r="AC24" s="209">
        <f t="shared" si="5"/>
        <v>7</v>
      </c>
      <c r="AD24" s="204">
        <f t="shared" si="6"/>
        <v>14</v>
      </c>
      <c r="AE24" s="216">
        <f t="shared" si="7"/>
        <v>15</v>
      </c>
    </row>
    <row r="25" spans="1:31" ht="12.75">
      <c r="A25" s="47">
        <f t="shared" si="0"/>
        <v>14</v>
      </c>
      <c r="B25" s="204">
        <f t="shared" si="1"/>
        <v>13</v>
      </c>
      <c r="C25" s="209">
        <f t="shared" si="2"/>
        <v>7</v>
      </c>
      <c r="D25" s="208">
        <f>IF((MOD($A25,2)=1),(($A25+1)/2)+ROTATION!$B$17-1,(($A25/2)+ROTATION!$B$17-1))</f>
        <v>51</v>
      </c>
      <c r="E25" s="209" t="str">
        <f t="shared" si="3"/>
        <v>B</v>
      </c>
      <c r="F25" s="204">
        <f>ROTATION!$B$18+$A25-1</f>
        <v>102</v>
      </c>
      <c r="G25" s="43"/>
      <c r="H25" s="216">
        <v>15</v>
      </c>
      <c r="I25" s="185"/>
      <c r="J25" s="171" t="s">
        <v>543</v>
      </c>
      <c r="K25" s="172" t="s">
        <v>551</v>
      </c>
      <c r="L25" s="172" t="s">
        <v>558</v>
      </c>
      <c r="M25" s="173" t="s">
        <v>566</v>
      </c>
      <c r="N25" s="174" t="s">
        <v>574</v>
      </c>
      <c r="O25" s="175" t="s">
        <v>582</v>
      </c>
      <c r="P25" s="221"/>
      <c r="Q25" s="333" t="s">
        <v>535</v>
      </c>
      <c r="R25" s="334" t="s">
        <v>527</v>
      </c>
      <c r="S25" s="335" t="s">
        <v>519</v>
      </c>
      <c r="T25" s="172" t="s">
        <v>511</v>
      </c>
      <c r="U25" s="172" t="s">
        <v>504</v>
      </c>
      <c r="V25" s="336" t="s">
        <v>496</v>
      </c>
      <c r="W25" s="222"/>
      <c r="X25" s="216">
        <v>15</v>
      </c>
      <c r="Y25" s="2"/>
      <c r="Z25" s="208">
        <f>IF((MOD($A25,2)=1),(($A25+1)/2)+ROTATION!$B$19-1,(($A25/2)+ROTATION!$B$19-1))</f>
        <v>23</v>
      </c>
      <c r="AA25" s="44" t="str">
        <f t="shared" si="4"/>
        <v>B</v>
      </c>
      <c r="AB25" s="204">
        <f>ROTATION!$B$20+$A25-1</f>
        <v>46</v>
      </c>
      <c r="AC25" s="209">
        <f t="shared" si="5"/>
        <v>7</v>
      </c>
      <c r="AD25" s="204">
        <f t="shared" si="6"/>
        <v>13</v>
      </c>
      <c r="AE25" s="216">
        <f t="shared" si="7"/>
        <v>14</v>
      </c>
    </row>
    <row r="26" spans="1:31" ht="13.5" thickBot="1">
      <c r="A26" s="47">
        <f t="shared" si="0"/>
        <v>13</v>
      </c>
      <c r="B26" s="204">
        <f t="shared" si="1"/>
        <v>12</v>
      </c>
      <c r="C26" s="209">
        <f t="shared" si="2"/>
        <v>6</v>
      </c>
      <c r="D26" s="208">
        <f>IF((MOD($A26,2)=1),(($A26+1)/2)+ROTATION!$B$17-1,(($A26/2)+ROTATION!$B$17-1))</f>
        <v>51</v>
      </c>
      <c r="E26" s="209" t="str">
        <f t="shared" si="3"/>
        <v>A</v>
      </c>
      <c r="F26" s="204">
        <f>ROTATION!$B$18+$A26-1</f>
        <v>101</v>
      </c>
      <c r="G26" s="43"/>
      <c r="H26" s="216">
        <v>14</v>
      </c>
      <c r="I26" s="185"/>
      <c r="J26" s="176" t="s">
        <v>544</v>
      </c>
      <c r="K26" s="177" t="s">
        <v>544</v>
      </c>
      <c r="L26" s="177" t="s">
        <v>559</v>
      </c>
      <c r="M26" s="178" t="s">
        <v>567</v>
      </c>
      <c r="N26" s="179" t="s">
        <v>575</v>
      </c>
      <c r="O26" s="180" t="s">
        <v>583</v>
      </c>
      <c r="P26" s="221"/>
      <c r="Q26" s="337" t="s">
        <v>536</v>
      </c>
      <c r="R26" s="338" t="s">
        <v>528</v>
      </c>
      <c r="S26" s="339" t="s">
        <v>520</v>
      </c>
      <c r="T26" s="177" t="s">
        <v>512</v>
      </c>
      <c r="U26" s="177" t="s">
        <v>886</v>
      </c>
      <c r="V26" s="340" t="s">
        <v>497</v>
      </c>
      <c r="W26" s="222"/>
      <c r="X26" s="216">
        <v>14</v>
      </c>
      <c r="Y26" s="2"/>
      <c r="Z26" s="208">
        <f>IF((MOD($A26,2)=1),(($A26+1)/2)+ROTATION!$B$19-1,(($A26/2)+ROTATION!$B$19-1))</f>
        <v>23</v>
      </c>
      <c r="AA26" s="44" t="str">
        <f t="shared" si="4"/>
        <v>A</v>
      </c>
      <c r="AB26" s="204">
        <f>ROTATION!$B$20+$A26-1</f>
        <v>45</v>
      </c>
      <c r="AC26" s="209">
        <f t="shared" si="5"/>
        <v>6</v>
      </c>
      <c r="AD26" s="204">
        <f t="shared" si="6"/>
        <v>12</v>
      </c>
      <c r="AE26" s="216">
        <f t="shared" si="7"/>
        <v>13</v>
      </c>
    </row>
    <row r="27" spans="1:31" ht="12.75">
      <c r="A27" s="47">
        <f t="shared" si="0"/>
        <v>12</v>
      </c>
      <c r="B27" s="204">
        <f t="shared" si="1"/>
        <v>11</v>
      </c>
      <c r="C27" s="209">
        <f t="shared" si="2"/>
        <v>6</v>
      </c>
      <c r="D27" s="208">
        <f>IF((MOD($A27,2)=1),(($A27+1)/2)+ROTATION!$B$17-1,(($A27/2)+ROTATION!$B$17-1))</f>
        <v>50</v>
      </c>
      <c r="E27" s="209" t="str">
        <f t="shared" si="3"/>
        <v>B</v>
      </c>
      <c r="F27" s="204">
        <f>ROTATION!$B$18+$A27-1</f>
        <v>100</v>
      </c>
      <c r="G27" s="43"/>
      <c r="H27" s="216">
        <v>13</v>
      </c>
      <c r="I27" s="185"/>
      <c r="J27" s="171" t="s">
        <v>545</v>
      </c>
      <c r="K27" s="172" t="s">
        <v>552</v>
      </c>
      <c r="L27" s="172" t="s">
        <v>560</v>
      </c>
      <c r="M27" s="173" t="s">
        <v>568</v>
      </c>
      <c r="N27" s="174" t="s">
        <v>576</v>
      </c>
      <c r="O27" s="175" t="s">
        <v>584</v>
      </c>
      <c r="P27" s="221"/>
      <c r="Q27" s="333" t="s">
        <v>537</v>
      </c>
      <c r="R27" s="334" t="s">
        <v>529</v>
      </c>
      <c r="S27" s="335" t="s">
        <v>521</v>
      </c>
      <c r="T27" s="172" t="s">
        <v>513</v>
      </c>
      <c r="U27" s="172" t="s">
        <v>505</v>
      </c>
      <c r="V27" s="336" t="s">
        <v>498</v>
      </c>
      <c r="W27" s="222"/>
      <c r="X27" s="216">
        <v>13</v>
      </c>
      <c r="Y27" s="2"/>
      <c r="Z27" s="208">
        <f>IF((MOD($A27,2)=1),(($A27+1)/2)+ROTATION!$B$19-1,(($A27/2)+ROTATION!$B$19-1))</f>
        <v>22</v>
      </c>
      <c r="AA27" s="44" t="str">
        <f t="shared" si="4"/>
        <v>B</v>
      </c>
      <c r="AB27" s="204">
        <f>ROTATION!$B$20+$A27-1</f>
        <v>44</v>
      </c>
      <c r="AC27" s="209">
        <f t="shared" si="5"/>
        <v>6</v>
      </c>
      <c r="AD27" s="204">
        <f t="shared" si="6"/>
        <v>11</v>
      </c>
      <c r="AE27" s="216">
        <f t="shared" si="7"/>
        <v>12</v>
      </c>
    </row>
    <row r="28" spans="1:31" ht="13.5" thickBot="1">
      <c r="A28" s="47">
        <f t="shared" si="0"/>
        <v>11</v>
      </c>
      <c r="B28" s="204">
        <f t="shared" si="1"/>
        <v>10</v>
      </c>
      <c r="C28" s="209">
        <f t="shared" si="2"/>
        <v>5</v>
      </c>
      <c r="D28" s="208">
        <f>IF((MOD($A28,2)=1),(($A28+1)/2)+ROTATION!$B$17-1,(($A28/2)+ROTATION!$B$17-1))</f>
        <v>50</v>
      </c>
      <c r="E28" s="209" t="str">
        <f t="shared" si="3"/>
        <v>A</v>
      </c>
      <c r="F28" s="204">
        <f>ROTATION!$B$18+$A28-1</f>
        <v>99</v>
      </c>
      <c r="G28" s="43"/>
      <c r="H28" s="216">
        <v>12</v>
      </c>
      <c r="I28" s="185"/>
      <c r="J28" s="176" t="s">
        <v>546</v>
      </c>
      <c r="K28" s="177" t="s">
        <v>553</v>
      </c>
      <c r="L28" s="177" t="s">
        <v>561</v>
      </c>
      <c r="M28" s="178" t="s">
        <v>569</v>
      </c>
      <c r="N28" s="179" t="s">
        <v>577</v>
      </c>
      <c r="O28" s="180" t="s">
        <v>585</v>
      </c>
      <c r="P28" s="221"/>
      <c r="Q28" s="337" t="s">
        <v>538</v>
      </c>
      <c r="R28" s="338" t="s">
        <v>530</v>
      </c>
      <c r="S28" s="339" t="s">
        <v>522</v>
      </c>
      <c r="T28" s="177" t="s">
        <v>514</v>
      </c>
      <c r="U28" s="177" t="s">
        <v>506</v>
      </c>
      <c r="V28" s="340" t="s">
        <v>499</v>
      </c>
      <c r="W28" s="222"/>
      <c r="X28" s="216">
        <v>12</v>
      </c>
      <c r="Y28" s="2"/>
      <c r="Z28" s="208">
        <f>IF((MOD($A28,2)=1),(($A28+1)/2)+ROTATION!$B$19-1,(($A28/2)+ROTATION!$B$19-1))</f>
        <v>22</v>
      </c>
      <c r="AA28" s="44" t="str">
        <f t="shared" si="4"/>
        <v>A</v>
      </c>
      <c r="AB28" s="204">
        <f>ROTATION!$B$20+$A28-1</f>
        <v>43</v>
      </c>
      <c r="AC28" s="209">
        <f t="shared" si="5"/>
        <v>5</v>
      </c>
      <c r="AD28" s="204">
        <f t="shared" si="6"/>
        <v>10</v>
      </c>
      <c r="AE28" s="216">
        <f t="shared" si="7"/>
        <v>11</v>
      </c>
    </row>
    <row r="29" spans="1:31" ht="12.75">
      <c r="A29" s="47">
        <f t="shared" si="0"/>
        <v>10</v>
      </c>
      <c r="B29" s="204">
        <f t="shared" si="1"/>
        <v>9</v>
      </c>
      <c r="C29" s="209">
        <f t="shared" si="2"/>
        <v>5</v>
      </c>
      <c r="D29" s="208">
        <f>IF((MOD($A29,2)=1),(($A29+1)/2)+ROTATION!$B$17-1,(($A29/2)+ROTATION!$B$17-1))</f>
        <v>49</v>
      </c>
      <c r="E29" s="209" t="str">
        <f t="shared" si="3"/>
        <v>B</v>
      </c>
      <c r="F29" s="204">
        <f>ROTATION!$B$18+$A29-1</f>
        <v>98</v>
      </c>
      <c r="G29" s="43"/>
      <c r="H29" s="216">
        <v>11</v>
      </c>
      <c r="I29" s="185"/>
      <c r="J29" s="171" t="s">
        <v>547</v>
      </c>
      <c r="K29" s="172" t="s">
        <v>554</v>
      </c>
      <c r="L29" s="172" t="s">
        <v>562</v>
      </c>
      <c r="M29" s="173" t="s">
        <v>570</v>
      </c>
      <c r="N29" s="174" t="s">
        <v>578</v>
      </c>
      <c r="O29" s="175" t="s">
        <v>586</v>
      </c>
      <c r="P29" s="221"/>
      <c r="Q29" s="333" t="s">
        <v>539</v>
      </c>
      <c r="R29" s="334" t="s">
        <v>531</v>
      </c>
      <c r="S29" s="335" t="s">
        <v>523</v>
      </c>
      <c r="T29" s="172" t="s">
        <v>515</v>
      </c>
      <c r="U29" s="172" t="s">
        <v>507</v>
      </c>
      <c r="V29" s="336" t="s">
        <v>500</v>
      </c>
      <c r="W29" s="222"/>
      <c r="X29" s="216">
        <v>11</v>
      </c>
      <c r="Y29" s="2"/>
      <c r="Z29" s="208">
        <f>IF((MOD($A29,2)=1),(($A29+1)/2)+ROTATION!$B$19-1,(($A29/2)+ROTATION!$B$19-1))</f>
        <v>21</v>
      </c>
      <c r="AA29" s="44" t="str">
        <f t="shared" si="4"/>
        <v>B</v>
      </c>
      <c r="AB29" s="204">
        <f>ROTATION!$B$20+$A29-1</f>
        <v>42</v>
      </c>
      <c r="AC29" s="209">
        <f t="shared" si="5"/>
        <v>5</v>
      </c>
      <c r="AD29" s="204">
        <f t="shared" si="6"/>
        <v>9</v>
      </c>
      <c r="AE29" s="216">
        <f t="shared" si="7"/>
        <v>10</v>
      </c>
    </row>
    <row r="30" spans="1:31" ht="13.5" thickBot="1">
      <c r="A30" s="47">
        <f t="shared" si="0"/>
        <v>9</v>
      </c>
      <c r="B30" s="204">
        <f t="shared" si="1"/>
        <v>8</v>
      </c>
      <c r="C30" s="209">
        <f t="shared" si="2"/>
        <v>4</v>
      </c>
      <c r="D30" s="208">
        <f>IF((MOD($A30,2)=1),(($A30+1)/2)+ROTATION!$B$17-1,(($A30/2)+ROTATION!$B$17-1))</f>
        <v>49</v>
      </c>
      <c r="E30" s="209" t="str">
        <f t="shared" si="3"/>
        <v>A</v>
      </c>
      <c r="F30" s="204">
        <f>ROTATION!$B$18+$A30-1</f>
        <v>97</v>
      </c>
      <c r="G30" s="43"/>
      <c r="H30" s="216">
        <v>10</v>
      </c>
      <c r="I30" s="185"/>
      <c r="J30" s="176" t="s">
        <v>548</v>
      </c>
      <c r="K30" s="177" t="s">
        <v>555</v>
      </c>
      <c r="L30" s="177" t="s">
        <v>563</v>
      </c>
      <c r="M30" s="178" t="s">
        <v>571</v>
      </c>
      <c r="N30" s="179" t="s">
        <v>579</v>
      </c>
      <c r="O30" s="180" t="s">
        <v>587</v>
      </c>
      <c r="P30" s="221"/>
      <c r="Q30" s="337" t="s">
        <v>540</v>
      </c>
      <c r="R30" s="338" t="s">
        <v>532</v>
      </c>
      <c r="S30" s="339" t="s">
        <v>524</v>
      </c>
      <c r="T30" s="177" t="s">
        <v>516</v>
      </c>
      <c r="U30" s="177" t="s">
        <v>508</v>
      </c>
      <c r="V30" s="340" t="s">
        <v>501</v>
      </c>
      <c r="W30" s="222"/>
      <c r="X30" s="216">
        <v>10</v>
      </c>
      <c r="Y30" s="2"/>
      <c r="Z30" s="208">
        <f>IF((MOD($A30,2)=1),(($A30+1)/2)+ROTATION!$B$19-1,(($A30/2)+ROTATION!$B$19-1))</f>
        <v>21</v>
      </c>
      <c r="AA30" s="44" t="str">
        <f t="shared" si="4"/>
        <v>A</v>
      </c>
      <c r="AB30" s="204">
        <f>ROTATION!$B$20+$A30-1</f>
        <v>41</v>
      </c>
      <c r="AC30" s="209">
        <f t="shared" si="5"/>
        <v>4</v>
      </c>
      <c r="AD30" s="204">
        <f t="shared" si="6"/>
        <v>8</v>
      </c>
      <c r="AE30" s="216">
        <f t="shared" si="7"/>
        <v>9</v>
      </c>
    </row>
    <row r="31" spans="1:31" ht="12.75">
      <c r="A31" s="47">
        <f t="shared" si="0"/>
        <v>8</v>
      </c>
      <c r="B31" s="204">
        <f t="shared" si="1"/>
        <v>7</v>
      </c>
      <c r="C31" s="209">
        <f t="shared" si="2"/>
        <v>4</v>
      </c>
      <c r="D31" s="208">
        <f>IF((MOD($A31,2)=1),(($A31+1)/2)+ROTATION!$B$17-1,(($A31/2)+ROTATION!$B$17-1))</f>
        <v>48</v>
      </c>
      <c r="E31" s="209" t="str">
        <f t="shared" si="3"/>
        <v>B</v>
      </c>
      <c r="F31" s="204">
        <f>ROTATION!$B$18+$A31-1</f>
        <v>96</v>
      </c>
      <c r="G31" s="43"/>
      <c r="H31" s="216">
        <v>9</v>
      </c>
      <c r="I31" s="185"/>
      <c r="J31" s="171" t="s">
        <v>549</v>
      </c>
      <c r="K31" s="172" t="s">
        <v>556</v>
      </c>
      <c r="L31" s="172" t="s">
        <v>564</v>
      </c>
      <c r="M31" s="173" t="s">
        <v>572</v>
      </c>
      <c r="N31" s="174" t="s">
        <v>580</v>
      </c>
      <c r="O31" s="175" t="s">
        <v>588</v>
      </c>
      <c r="P31" s="221"/>
      <c r="Q31" s="333" t="s">
        <v>541</v>
      </c>
      <c r="R31" s="334" t="s">
        <v>533</v>
      </c>
      <c r="S31" s="335" t="s">
        <v>525</v>
      </c>
      <c r="T31" s="172" t="s">
        <v>517</v>
      </c>
      <c r="U31" s="172" t="s">
        <v>509</v>
      </c>
      <c r="V31" s="336" t="s">
        <v>502</v>
      </c>
      <c r="W31" s="222"/>
      <c r="X31" s="216">
        <v>9</v>
      </c>
      <c r="Y31" s="2"/>
      <c r="Z31" s="208">
        <f>IF((MOD($A31,2)=1),(($A31+1)/2)+ROTATION!$B$19-1,(($A31/2)+ROTATION!$B$19-1))</f>
        <v>20</v>
      </c>
      <c r="AA31" s="44" t="str">
        <f t="shared" si="4"/>
        <v>B</v>
      </c>
      <c r="AB31" s="204">
        <f>ROTATION!$B$20+$A31-1</f>
        <v>40</v>
      </c>
      <c r="AC31" s="209">
        <f t="shared" si="5"/>
        <v>4</v>
      </c>
      <c r="AD31" s="204">
        <f t="shared" si="6"/>
        <v>7</v>
      </c>
      <c r="AE31" s="216">
        <f t="shared" si="7"/>
        <v>8</v>
      </c>
    </row>
    <row r="32" spans="1:31" ht="13.5" thickBot="1">
      <c r="A32" s="47">
        <f t="shared" si="0"/>
        <v>7</v>
      </c>
      <c r="B32" s="204">
        <f t="shared" si="1"/>
        <v>6</v>
      </c>
      <c r="C32" s="209">
        <f t="shared" si="2"/>
        <v>3</v>
      </c>
      <c r="D32" s="208">
        <f>IF((MOD($A32,2)=1),(($A32+1)/2)+ROTATION!$B$17-1,(($A32/2)+ROTATION!$B$17-1))</f>
        <v>48</v>
      </c>
      <c r="E32" s="209" t="str">
        <f t="shared" si="3"/>
        <v>A</v>
      </c>
      <c r="F32" s="204">
        <f>ROTATION!$B$18+$A32-1</f>
        <v>95</v>
      </c>
      <c r="G32" s="43"/>
      <c r="H32" s="216">
        <v>8</v>
      </c>
      <c r="I32" s="185"/>
      <c r="J32" s="176" t="s">
        <v>550</v>
      </c>
      <c r="K32" s="177" t="s">
        <v>557</v>
      </c>
      <c r="L32" s="177" t="s">
        <v>565</v>
      </c>
      <c r="M32" s="178" t="s">
        <v>573</v>
      </c>
      <c r="N32" s="179" t="s">
        <v>581</v>
      </c>
      <c r="O32" s="180" t="s">
        <v>589</v>
      </c>
      <c r="P32" s="221"/>
      <c r="Q32" s="337" t="s">
        <v>542</v>
      </c>
      <c r="R32" s="338" t="s">
        <v>534</v>
      </c>
      <c r="S32" s="339" t="s">
        <v>526</v>
      </c>
      <c r="T32" s="177" t="s">
        <v>518</v>
      </c>
      <c r="U32" s="177" t="s">
        <v>510</v>
      </c>
      <c r="V32" s="340" t="s">
        <v>503</v>
      </c>
      <c r="W32" s="222"/>
      <c r="X32" s="216">
        <v>8</v>
      </c>
      <c r="Y32" s="2"/>
      <c r="Z32" s="208">
        <f>IF((MOD($A32,2)=1),(($A32+1)/2)+ROTATION!$B$19-1,(($A32/2)+ROTATION!$B$19-1))</f>
        <v>20</v>
      </c>
      <c r="AA32" s="44" t="str">
        <f t="shared" si="4"/>
        <v>A</v>
      </c>
      <c r="AB32" s="204">
        <f>ROTATION!$B$20+$A32-1</f>
        <v>39</v>
      </c>
      <c r="AC32" s="209">
        <f t="shared" si="5"/>
        <v>3</v>
      </c>
      <c r="AD32" s="204">
        <f t="shared" si="6"/>
        <v>6</v>
      </c>
      <c r="AE32" s="216">
        <f t="shared" si="7"/>
        <v>7</v>
      </c>
    </row>
    <row r="33" spans="1:31" ht="12.75">
      <c r="A33" s="47">
        <f t="shared" si="0"/>
        <v>6</v>
      </c>
      <c r="B33" s="204">
        <f t="shared" si="1"/>
        <v>5</v>
      </c>
      <c r="C33" s="209">
        <f t="shared" si="2"/>
        <v>3</v>
      </c>
      <c r="D33" s="208">
        <f>IF((MOD($A33,2)=1),(($A33+1)/2)+ROTATION!$B$17-1,(($A33/2)+ROTATION!$B$17-1))</f>
        <v>47</v>
      </c>
      <c r="E33" s="209" t="str">
        <f t="shared" si="3"/>
        <v>B</v>
      </c>
      <c r="F33" s="204">
        <f>ROTATION!$B$18+$A33-1</f>
        <v>94</v>
      </c>
      <c r="G33" s="43"/>
      <c r="H33" s="216">
        <v>7</v>
      </c>
      <c r="I33" s="185"/>
      <c r="J33" s="170" t="s">
        <v>450</v>
      </c>
      <c r="K33" s="115" t="s">
        <v>457</v>
      </c>
      <c r="L33" s="115" t="s">
        <v>464</v>
      </c>
      <c r="M33" s="169" t="s">
        <v>472</v>
      </c>
      <c r="N33" s="168" t="s">
        <v>480</v>
      </c>
      <c r="O33" s="167" t="s">
        <v>488</v>
      </c>
      <c r="P33" s="221"/>
      <c r="Q33" s="112" t="s">
        <v>397</v>
      </c>
      <c r="R33" s="113" t="s">
        <v>398</v>
      </c>
      <c r="S33" s="114" t="s">
        <v>399</v>
      </c>
      <c r="T33" s="115" t="s">
        <v>400</v>
      </c>
      <c r="U33" s="115" t="s">
        <v>401</v>
      </c>
      <c r="V33" s="116" t="s">
        <v>402</v>
      </c>
      <c r="W33" s="222"/>
      <c r="X33" s="216">
        <v>7</v>
      </c>
      <c r="Y33" s="2"/>
      <c r="Z33" s="208">
        <f>IF((MOD($A33,2)=1),(($A33+1)/2)+ROTATION!$B$19-1,(($A33/2)+ROTATION!$B$19-1))</f>
        <v>19</v>
      </c>
      <c r="AA33" s="44" t="str">
        <f t="shared" si="4"/>
        <v>B</v>
      </c>
      <c r="AB33" s="204">
        <f>ROTATION!$B$20+$A33-1</f>
        <v>38</v>
      </c>
      <c r="AC33" s="209">
        <f t="shared" si="5"/>
        <v>3</v>
      </c>
      <c r="AD33" s="204">
        <f t="shared" si="6"/>
        <v>5</v>
      </c>
      <c r="AE33" s="216">
        <f t="shared" si="7"/>
        <v>6</v>
      </c>
    </row>
    <row r="34" spans="1:31" ht="13.5" thickBot="1">
      <c r="A34" s="47">
        <f t="shared" si="0"/>
        <v>5</v>
      </c>
      <c r="B34" s="204">
        <f t="shared" si="1"/>
        <v>4</v>
      </c>
      <c r="C34" s="209">
        <f t="shared" si="2"/>
        <v>2</v>
      </c>
      <c r="D34" s="208">
        <f>IF((MOD($A34,2)=1),(($A34+1)/2)+ROTATION!$B$17-1,(($A34/2)+ROTATION!$B$17-1))</f>
        <v>47</v>
      </c>
      <c r="E34" s="209" t="str">
        <f t="shared" si="3"/>
        <v>A</v>
      </c>
      <c r="F34" s="204">
        <f>ROTATION!$B$18+$A34-1</f>
        <v>93</v>
      </c>
      <c r="G34" s="43"/>
      <c r="H34" s="216">
        <v>6</v>
      </c>
      <c r="I34" s="185"/>
      <c r="J34" s="163" t="s">
        <v>451</v>
      </c>
      <c r="K34" s="120" t="s">
        <v>451</v>
      </c>
      <c r="L34" s="120" t="s">
        <v>465</v>
      </c>
      <c r="M34" s="164" t="s">
        <v>473</v>
      </c>
      <c r="N34" s="165" t="s">
        <v>481</v>
      </c>
      <c r="O34" s="166" t="s">
        <v>489</v>
      </c>
      <c r="P34" s="221"/>
      <c r="Q34" s="117" t="s">
        <v>396</v>
      </c>
      <c r="R34" s="118" t="s">
        <v>395</v>
      </c>
      <c r="S34" s="119" t="s">
        <v>394</v>
      </c>
      <c r="T34" s="120" t="s">
        <v>393</v>
      </c>
      <c r="U34" s="120" t="s">
        <v>884</v>
      </c>
      <c r="V34" s="121" t="s">
        <v>392</v>
      </c>
      <c r="W34" s="222"/>
      <c r="X34" s="216">
        <v>6</v>
      </c>
      <c r="Y34" s="2"/>
      <c r="Z34" s="208">
        <f>IF((MOD($A34,2)=1),(($A34+1)/2)+ROTATION!$B$19-1,(($A34/2)+ROTATION!$B$19-1))</f>
        <v>19</v>
      </c>
      <c r="AA34" s="44" t="str">
        <f t="shared" si="4"/>
        <v>A</v>
      </c>
      <c r="AB34" s="204">
        <f>ROTATION!$B$20+$A34-1</f>
        <v>37</v>
      </c>
      <c r="AC34" s="209">
        <f t="shared" si="5"/>
        <v>2</v>
      </c>
      <c r="AD34" s="204">
        <f t="shared" si="6"/>
        <v>4</v>
      </c>
      <c r="AE34" s="216">
        <f t="shared" si="7"/>
        <v>5</v>
      </c>
    </row>
    <row r="35" spans="1:31" ht="12.75">
      <c r="A35" s="47">
        <f t="shared" si="0"/>
        <v>4</v>
      </c>
      <c r="B35" s="204">
        <f t="shared" si="1"/>
        <v>3</v>
      </c>
      <c r="C35" s="209">
        <f t="shared" si="2"/>
        <v>2</v>
      </c>
      <c r="D35" s="208">
        <f>IF((MOD($A35,2)=1),(($A35+1)/2)+ROTATION!$B$17-1,(($A35/2)+ROTATION!$B$17-1))</f>
        <v>46</v>
      </c>
      <c r="E35" s="209" t="str">
        <f t="shared" si="3"/>
        <v>B</v>
      </c>
      <c r="F35" s="204">
        <f>ROTATION!$B$18+$A35-1</f>
        <v>92</v>
      </c>
      <c r="G35" s="43"/>
      <c r="H35" s="216">
        <v>5</v>
      </c>
      <c r="I35" s="185"/>
      <c r="J35" s="170" t="s">
        <v>452</v>
      </c>
      <c r="K35" s="115" t="s">
        <v>458</v>
      </c>
      <c r="L35" s="115" t="s">
        <v>466</v>
      </c>
      <c r="M35" s="169" t="s">
        <v>474</v>
      </c>
      <c r="N35" s="168" t="s">
        <v>482</v>
      </c>
      <c r="O35" s="167" t="s">
        <v>490</v>
      </c>
      <c r="P35" s="221"/>
      <c r="Q35" s="112" t="s">
        <v>386</v>
      </c>
      <c r="R35" s="113" t="s">
        <v>387</v>
      </c>
      <c r="S35" s="114" t="s">
        <v>388</v>
      </c>
      <c r="T35" s="115" t="s">
        <v>389</v>
      </c>
      <c r="U35" s="115" t="s">
        <v>390</v>
      </c>
      <c r="V35" s="116" t="s">
        <v>391</v>
      </c>
      <c r="W35" s="222"/>
      <c r="X35" s="216">
        <v>5</v>
      </c>
      <c r="Y35" s="2"/>
      <c r="Z35" s="208">
        <f>IF((MOD($A35,2)=1),(($A35+1)/2)+ROTATION!$B$19-1,(($A35/2)+ROTATION!$B$19-1))</f>
        <v>18</v>
      </c>
      <c r="AA35" s="44" t="str">
        <f t="shared" si="4"/>
        <v>B</v>
      </c>
      <c r="AB35" s="204">
        <f>ROTATION!$B$20+$A35-1</f>
        <v>36</v>
      </c>
      <c r="AC35" s="209">
        <f t="shared" si="5"/>
        <v>2</v>
      </c>
      <c r="AD35" s="204">
        <f t="shared" si="6"/>
        <v>3</v>
      </c>
      <c r="AE35" s="216">
        <f t="shared" si="7"/>
        <v>4</v>
      </c>
    </row>
    <row r="36" spans="1:31" ht="13.5" thickBot="1">
      <c r="A36" s="47">
        <f t="shared" si="0"/>
        <v>3</v>
      </c>
      <c r="B36" s="204">
        <f t="shared" si="1"/>
        <v>2</v>
      </c>
      <c r="C36" s="209">
        <f t="shared" si="2"/>
        <v>1</v>
      </c>
      <c r="D36" s="208">
        <f>IF((MOD($A36,2)=1),(($A36+1)/2)+ROTATION!$B$17-1,(($A36/2)+ROTATION!$B$17-1))</f>
        <v>46</v>
      </c>
      <c r="E36" s="209" t="str">
        <f t="shared" si="3"/>
        <v>A</v>
      </c>
      <c r="F36" s="204">
        <f>ROTATION!$B$18+$A36-1</f>
        <v>91</v>
      </c>
      <c r="G36" s="43"/>
      <c r="H36" s="216">
        <v>4</v>
      </c>
      <c r="I36" s="185"/>
      <c r="J36" s="163" t="s">
        <v>453</v>
      </c>
      <c r="K36" s="120" t="s">
        <v>459</v>
      </c>
      <c r="L36" s="120" t="s">
        <v>467</v>
      </c>
      <c r="M36" s="164" t="s">
        <v>475</v>
      </c>
      <c r="N36" s="165" t="s">
        <v>483</v>
      </c>
      <c r="O36" s="166" t="s">
        <v>491</v>
      </c>
      <c r="P36" s="221"/>
      <c r="Q36" s="117" t="s">
        <v>385</v>
      </c>
      <c r="R36" s="118" t="s">
        <v>384</v>
      </c>
      <c r="S36" s="119" t="s">
        <v>383</v>
      </c>
      <c r="T36" s="120" t="s">
        <v>382</v>
      </c>
      <c r="U36" s="120" t="s">
        <v>381</v>
      </c>
      <c r="V36" s="121" t="s">
        <v>380</v>
      </c>
      <c r="W36" s="222"/>
      <c r="X36" s="216">
        <v>4</v>
      </c>
      <c r="Y36" s="2"/>
      <c r="Z36" s="208">
        <f>IF((MOD($A36,2)=1),(($A36+1)/2)+ROTATION!$B$19-1,(($A36/2)+ROTATION!$B$19-1))</f>
        <v>18</v>
      </c>
      <c r="AA36" s="44" t="str">
        <f t="shared" si="4"/>
        <v>A</v>
      </c>
      <c r="AB36" s="204">
        <f>ROTATION!$B$20+$A36-1</f>
        <v>35</v>
      </c>
      <c r="AC36" s="209">
        <f t="shared" si="5"/>
        <v>1</v>
      </c>
      <c r="AD36" s="204">
        <f t="shared" si="6"/>
        <v>2</v>
      </c>
      <c r="AE36" s="216">
        <f t="shared" si="7"/>
        <v>3</v>
      </c>
    </row>
    <row r="37" spans="1:31" ht="12.75">
      <c r="A37" s="47">
        <f t="shared" si="0"/>
        <v>2</v>
      </c>
      <c r="B37" s="204">
        <f t="shared" si="1"/>
        <v>1</v>
      </c>
      <c r="C37" s="209">
        <f t="shared" si="2"/>
        <v>1</v>
      </c>
      <c r="D37" s="208">
        <f>IF((MOD($A37,2)=1),(($A37+1)/2)+ROTATION!$B$17-1,(($A37/2)+ROTATION!$B$17-1))</f>
        <v>45</v>
      </c>
      <c r="E37" s="209" t="str">
        <f t="shared" si="3"/>
        <v>B</v>
      </c>
      <c r="F37" s="204">
        <f>ROTATION!$B$18+$A37-1</f>
        <v>90</v>
      </c>
      <c r="G37" s="43"/>
      <c r="H37" s="216">
        <v>3</v>
      </c>
      <c r="I37" s="185"/>
      <c r="J37" s="170" t="s">
        <v>454</v>
      </c>
      <c r="K37" s="115" t="s">
        <v>460</v>
      </c>
      <c r="L37" s="115" t="s">
        <v>468</v>
      </c>
      <c r="M37" s="169" t="s">
        <v>476</v>
      </c>
      <c r="N37" s="168" t="s">
        <v>484</v>
      </c>
      <c r="O37" s="167" t="s">
        <v>492</v>
      </c>
      <c r="P37" s="221"/>
      <c r="Q37" s="112" t="s">
        <v>374</v>
      </c>
      <c r="R37" s="113" t="s">
        <v>375</v>
      </c>
      <c r="S37" s="114" t="s">
        <v>376</v>
      </c>
      <c r="T37" s="115" t="s">
        <v>377</v>
      </c>
      <c r="U37" s="115" t="s">
        <v>378</v>
      </c>
      <c r="V37" s="116" t="s">
        <v>379</v>
      </c>
      <c r="W37" s="222"/>
      <c r="X37" s="216">
        <v>3</v>
      </c>
      <c r="Y37" s="2"/>
      <c r="Z37" s="208">
        <f>IF((MOD($A37,2)=1),(($A37+1)/2)+ROTATION!$B$19-1,(($A37/2)+ROTATION!$B$19-1))</f>
        <v>17</v>
      </c>
      <c r="AA37" s="44" t="str">
        <f t="shared" si="4"/>
        <v>B</v>
      </c>
      <c r="AB37" s="204">
        <f>ROTATION!$B$20+$A37-1</f>
        <v>34</v>
      </c>
      <c r="AC37" s="209">
        <f t="shared" si="5"/>
        <v>1</v>
      </c>
      <c r="AD37" s="204">
        <f t="shared" si="6"/>
        <v>1</v>
      </c>
      <c r="AE37" s="216">
        <f t="shared" si="7"/>
        <v>2</v>
      </c>
    </row>
    <row r="38" spans="1:31" ht="13.5" thickBot="1">
      <c r="A38" s="47">
        <f t="shared" si="0"/>
        <v>1</v>
      </c>
      <c r="B38" s="204">
        <f t="shared" si="1"/>
        <v>32</v>
      </c>
      <c r="C38" s="209">
        <f t="shared" si="2"/>
        <v>16</v>
      </c>
      <c r="D38" s="208">
        <f>IF((MOD($A38,2)=1),(($A38+1)/2)+ROTATION!$B$17-1,(($A38/2)+ROTATION!$B$17-1))</f>
        <v>45</v>
      </c>
      <c r="E38" s="209" t="str">
        <f t="shared" si="3"/>
        <v>A</v>
      </c>
      <c r="F38" s="204">
        <f>ROTATION!$B$18+$A38-1</f>
        <v>89</v>
      </c>
      <c r="G38" s="43"/>
      <c r="H38" s="216">
        <v>2</v>
      </c>
      <c r="I38" s="185"/>
      <c r="J38" s="163" t="s">
        <v>455</v>
      </c>
      <c r="K38" s="120" t="s">
        <v>461</v>
      </c>
      <c r="L38" s="120" t="s">
        <v>469</v>
      </c>
      <c r="M38" s="164" t="s">
        <v>477</v>
      </c>
      <c r="N38" s="165" t="s">
        <v>485</v>
      </c>
      <c r="O38" s="166" t="s">
        <v>493</v>
      </c>
      <c r="P38" s="221"/>
      <c r="Q38" s="117" t="s">
        <v>373</v>
      </c>
      <c r="R38" s="118" t="s">
        <v>372</v>
      </c>
      <c r="S38" s="119" t="s">
        <v>371</v>
      </c>
      <c r="T38" s="120" t="s">
        <v>370</v>
      </c>
      <c r="U38" s="120" t="s">
        <v>369</v>
      </c>
      <c r="V38" s="121" t="s">
        <v>368</v>
      </c>
      <c r="W38" s="222"/>
      <c r="X38" s="216">
        <v>2</v>
      </c>
      <c r="Y38" s="2"/>
      <c r="Z38" s="208">
        <f>IF((MOD($A38,2)=1),(($A38+1)/2)+ROTATION!$B$19-1,(($A38/2)+ROTATION!$B$19-1))</f>
        <v>17</v>
      </c>
      <c r="AA38" s="44" t="str">
        <f t="shared" si="4"/>
        <v>A</v>
      </c>
      <c r="AB38" s="204">
        <f>ROTATION!$B$20+$A38-1</f>
        <v>33</v>
      </c>
      <c r="AC38" s="209">
        <f t="shared" si="5"/>
        <v>16</v>
      </c>
      <c r="AD38" s="204">
        <f t="shared" si="6"/>
        <v>32</v>
      </c>
      <c r="AE38" s="216">
        <f t="shared" si="7"/>
        <v>1</v>
      </c>
    </row>
    <row r="39" spans="1:31" ht="13.5" thickBot="1">
      <c r="A39" s="47">
        <f t="shared" si="0"/>
        <v>32</v>
      </c>
      <c r="B39" s="204">
        <f t="shared" si="1"/>
        <v>31</v>
      </c>
      <c r="C39" s="209">
        <f t="shared" si="2"/>
        <v>16</v>
      </c>
      <c r="D39" s="85">
        <f>IF((MOD($A39,2)=1),(($A39+1)/2)+ROTATION!$B$17-1,(($A39/2)+ROTATION!$B$17-1))</f>
        <v>60</v>
      </c>
      <c r="E39" s="97" t="str">
        <f>IF((MOD($A39,2)=1),"A","B")</f>
        <v>B</v>
      </c>
      <c r="F39" s="197">
        <f>ROTATION!$B$18+$A39-1</f>
        <v>120</v>
      </c>
      <c r="G39" s="43"/>
      <c r="H39" s="215">
        <v>1</v>
      </c>
      <c r="I39" s="185"/>
      <c r="J39" s="324" t="s">
        <v>456</v>
      </c>
      <c r="K39" s="327" t="s">
        <v>462</v>
      </c>
      <c r="L39" s="327" t="s">
        <v>470</v>
      </c>
      <c r="M39" s="325" t="s">
        <v>478</v>
      </c>
      <c r="N39" s="326" t="s">
        <v>486</v>
      </c>
      <c r="O39" s="328" t="s">
        <v>494</v>
      </c>
      <c r="P39" s="221"/>
      <c r="Q39" s="324" t="s">
        <v>362</v>
      </c>
      <c r="R39" s="325" t="s">
        <v>363</v>
      </c>
      <c r="S39" s="326" t="s">
        <v>364</v>
      </c>
      <c r="T39" s="327" t="s">
        <v>365</v>
      </c>
      <c r="U39" s="327" t="s">
        <v>366</v>
      </c>
      <c r="V39" s="328" t="s">
        <v>367</v>
      </c>
      <c r="W39" s="222"/>
      <c r="X39" s="215">
        <v>1</v>
      </c>
      <c r="Y39" s="2"/>
      <c r="Z39" s="208">
        <f>IF((MOD($A39,2)=1),(($A39+1)/2)+ROTATION!$B$19-1,(($A39/2)+ROTATION!$B$19-1))</f>
        <v>32</v>
      </c>
      <c r="AA39" s="44" t="str">
        <f>IF((MOD($A39,2)=1),"A","B")</f>
        <v>B</v>
      </c>
      <c r="AB39" s="197">
        <f>ROTATION!$B$20+$A39-1</f>
        <v>64</v>
      </c>
      <c r="AC39" s="209">
        <f t="shared" si="5"/>
        <v>16</v>
      </c>
      <c r="AD39" s="204">
        <f t="shared" si="6"/>
        <v>31</v>
      </c>
      <c r="AE39" s="216">
        <f t="shared" si="7"/>
        <v>32</v>
      </c>
    </row>
    <row r="40" spans="1:31" ht="12.75">
      <c r="A40" s="214"/>
      <c r="B40" s="192"/>
      <c r="C40" s="207"/>
      <c r="D40" s="77" t="s">
        <v>16</v>
      </c>
      <c r="E40" s="211"/>
      <c r="F40" s="90" t="s">
        <v>17</v>
      </c>
      <c r="G40" s="43"/>
      <c r="H40" s="216" t="s">
        <v>732</v>
      </c>
      <c r="I40" s="185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186"/>
      <c r="X40" s="202" t="s">
        <v>732</v>
      </c>
      <c r="Y40" s="2"/>
      <c r="Z40" s="77" t="s">
        <v>16</v>
      </c>
      <c r="AA40" s="211"/>
      <c r="AB40" s="90" t="s">
        <v>17</v>
      </c>
      <c r="AC40" s="207"/>
      <c r="AD40" s="192"/>
      <c r="AE40" s="218"/>
    </row>
    <row r="41" spans="1:31" ht="13.5" thickBot="1">
      <c r="A41" s="49" t="s">
        <v>12</v>
      </c>
      <c r="B41" s="197" t="s">
        <v>14</v>
      </c>
      <c r="C41" s="97" t="s">
        <v>13</v>
      </c>
      <c r="D41" s="85"/>
      <c r="E41" s="212" t="s">
        <v>18</v>
      </c>
      <c r="F41" s="97"/>
      <c r="H41" s="216" t="s">
        <v>733</v>
      </c>
      <c r="I41" s="185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186"/>
      <c r="X41" s="215" t="s">
        <v>733</v>
      </c>
      <c r="Y41" s="2"/>
      <c r="Z41" s="208"/>
      <c r="AA41" s="44" t="s">
        <v>18</v>
      </c>
      <c r="AB41" s="209"/>
      <c r="AC41" s="209" t="s">
        <v>13</v>
      </c>
      <c r="AD41" s="204" t="s">
        <v>14</v>
      </c>
      <c r="AE41" s="216" t="s">
        <v>12</v>
      </c>
    </row>
    <row r="42" spans="1:31" ht="13.5" thickBot="1">
      <c r="A42" s="193"/>
      <c r="B42" s="194"/>
      <c r="C42" s="226" t="s">
        <v>740</v>
      </c>
      <c r="D42" s="194"/>
      <c r="E42" s="194"/>
      <c r="F42" s="241"/>
      <c r="H42" s="225"/>
      <c r="I42" s="51"/>
      <c r="J42" s="52" t="s">
        <v>748</v>
      </c>
      <c r="K42" s="51"/>
      <c r="L42" s="51"/>
      <c r="M42" s="51"/>
      <c r="N42" s="51"/>
      <c r="O42" s="51"/>
      <c r="P42" s="226" t="s">
        <v>750</v>
      </c>
      <c r="Q42" s="51"/>
      <c r="R42" s="51"/>
      <c r="S42" s="51"/>
      <c r="T42" s="51"/>
      <c r="U42" s="51"/>
      <c r="V42" s="52" t="s">
        <v>749</v>
      </c>
      <c r="W42" s="51"/>
      <c r="X42" s="227"/>
      <c r="Y42" s="224"/>
      <c r="Z42" s="193"/>
      <c r="AA42" s="194"/>
      <c r="AB42" s="194"/>
      <c r="AC42" s="226" t="s">
        <v>740</v>
      </c>
      <c r="AD42" s="194"/>
      <c r="AE42" s="241"/>
    </row>
  </sheetData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6"/>
  <sheetViews>
    <sheetView workbookViewId="0" topLeftCell="D55">
      <selection activeCell="K76" sqref="K76"/>
    </sheetView>
  </sheetViews>
  <sheetFormatPr defaultColWidth="9.140625" defaultRowHeight="12.75"/>
  <cols>
    <col min="1" max="1" width="9.140625" style="43" customWidth="1"/>
    <col min="2" max="2" width="2.7109375" style="43" customWidth="1"/>
    <col min="3" max="4" width="3.7109375" style="43" customWidth="1"/>
    <col min="5" max="5" width="3.7109375" style="0" customWidth="1"/>
    <col min="6" max="6" width="8.7109375" style="43" customWidth="1"/>
    <col min="7" max="7" width="8.7109375" style="0" customWidth="1"/>
    <col min="8" max="8" width="10.28125" style="0" customWidth="1"/>
    <col min="9" max="9" width="18.7109375" style="353" customWidth="1"/>
    <col min="10" max="10" width="8.7109375" style="0" customWidth="1"/>
    <col min="11" max="11" width="12.7109375" style="0" customWidth="1"/>
    <col min="12" max="23" width="5.7109375" style="0" customWidth="1"/>
    <col min="24" max="24" width="12.7109375" style="0" customWidth="1"/>
    <col min="25" max="25" width="8.7109375" style="0" customWidth="1"/>
    <col min="26" max="26" width="18.7109375" style="0" customWidth="1"/>
    <col min="27" max="27" width="17.140625" style="0" customWidth="1"/>
    <col min="28" max="28" width="8.7109375" style="0" customWidth="1"/>
    <col min="29" max="29" width="8.7109375" style="43" customWidth="1"/>
    <col min="30" max="32" width="3.7109375" style="0" customWidth="1"/>
    <col min="33" max="33" width="2.7109375" style="0" customWidth="1"/>
  </cols>
  <sheetData>
    <row r="1" spans="1:11" ht="12.75">
      <c r="A1" s="41" t="s">
        <v>795</v>
      </c>
      <c r="B1" s="41"/>
      <c r="C1" s="41"/>
      <c r="D1" s="41"/>
      <c r="K1" s="315">
        <f ca="1">TODAY()</f>
        <v>38441</v>
      </c>
    </row>
    <row r="3" spans="5:32" ht="12.75">
      <c r="E3" t="s">
        <v>738</v>
      </c>
      <c r="I3" s="354" t="s">
        <v>889</v>
      </c>
      <c r="K3" s="341">
        <f>ROTATION!$B$12</f>
        <v>32</v>
      </c>
      <c r="L3" s="198" t="s">
        <v>742</v>
      </c>
      <c r="Y3" s="43"/>
      <c r="Z3" s="43"/>
      <c r="AA3" s="43"/>
      <c r="AB3" s="43"/>
      <c r="AD3" s="43"/>
      <c r="AE3" s="43"/>
      <c r="AF3" s="43"/>
    </row>
    <row r="5" ht="13.5" thickBot="1"/>
    <row r="6" spans="1:34" ht="13.5" thickBot="1">
      <c r="A6" s="203" t="s">
        <v>741</v>
      </c>
      <c r="B6" s="224"/>
      <c r="C6" s="242"/>
      <c r="D6" s="206"/>
      <c r="E6" s="207"/>
      <c r="F6" s="211"/>
      <c r="G6" s="4" t="s">
        <v>748</v>
      </c>
      <c r="H6" s="183"/>
      <c r="I6" s="355"/>
      <c r="J6" s="183"/>
      <c r="K6" s="183"/>
      <c r="L6" s="206" t="s">
        <v>794</v>
      </c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206" t="s">
        <v>794</v>
      </c>
      <c r="X6" s="183"/>
      <c r="Y6" s="183"/>
      <c r="Z6" s="183"/>
      <c r="AA6" s="183"/>
      <c r="AB6" s="9" t="s">
        <v>749</v>
      </c>
      <c r="AC6" s="196"/>
      <c r="AD6" s="4"/>
      <c r="AE6" s="9"/>
      <c r="AF6" s="5"/>
      <c r="AH6" s="203" t="s">
        <v>741</v>
      </c>
    </row>
    <row r="7" spans="1:34" ht="13.5" thickBot="1">
      <c r="A7" s="202" t="s">
        <v>732</v>
      </c>
      <c r="B7" s="2"/>
      <c r="C7" s="47"/>
      <c r="D7" s="2" t="s">
        <v>18</v>
      </c>
      <c r="E7" s="186"/>
      <c r="F7" s="2" t="s">
        <v>855</v>
      </c>
      <c r="G7" s="187"/>
      <c r="H7" s="188"/>
      <c r="I7" s="356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216" t="s">
        <v>855</v>
      </c>
      <c r="AD7" s="245"/>
      <c r="AE7" s="2" t="s">
        <v>18</v>
      </c>
      <c r="AF7" s="48"/>
      <c r="AH7" s="202" t="s">
        <v>732</v>
      </c>
    </row>
    <row r="8" spans="1:34" ht="13.5" thickBot="1">
      <c r="A8" s="215" t="s">
        <v>733</v>
      </c>
      <c r="B8" s="2"/>
      <c r="C8" s="47" t="s">
        <v>16</v>
      </c>
      <c r="D8" s="2"/>
      <c r="E8" s="244" t="s">
        <v>17</v>
      </c>
      <c r="F8" s="48" t="s">
        <v>856</v>
      </c>
      <c r="G8" s="16" t="s">
        <v>10</v>
      </c>
      <c r="H8" s="16" t="s">
        <v>1</v>
      </c>
      <c r="I8" s="357" t="s">
        <v>1</v>
      </c>
      <c r="J8" s="16" t="s">
        <v>2</v>
      </c>
      <c r="K8" s="15" t="s">
        <v>0</v>
      </c>
      <c r="L8" s="4">
        <v>6</v>
      </c>
      <c r="M8" s="9">
        <v>5</v>
      </c>
      <c r="N8" s="9">
        <v>4</v>
      </c>
      <c r="O8" s="9">
        <v>3</v>
      </c>
      <c r="P8" s="9">
        <v>2</v>
      </c>
      <c r="Q8" s="5">
        <v>1</v>
      </c>
      <c r="R8" s="4">
        <v>1</v>
      </c>
      <c r="S8" s="9">
        <v>2</v>
      </c>
      <c r="T8" s="9">
        <v>3</v>
      </c>
      <c r="U8" s="9">
        <v>4</v>
      </c>
      <c r="V8" s="9">
        <v>5</v>
      </c>
      <c r="W8" s="5">
        <v>6</v>
      </c>
      <c r="X8" s="17" t="s">
        <v>0</v>
      </c>
      <c r="Y8" s="17" t="s">
        <v>2</v>
      </c>
      <c r="Z8" s="16" t="s">
        <v>1</v>
      </c>
      <c r="AA8" s="16" t="s">
        <v>1</v>
      </c>
      <c r="AB8" s="15" t="s">
        <v>10</v>
      </c>
      <c r="AC8" s="215" t="s">
        <v>856</v>
      </c>
      <c r="AD8" s="49" t="s">
        <v>16</v>
      </c>
      <c r="AE8" s="243"/>
      <c r="AF8" s="50" t="s">
        <v>17</v>
      </c>
      <c r="AH8" s="215" t="s">
        <v>733</v>
      </c>
    </row>
    <row r="9" spans="1:34" ht="13.5" thickBot="1">
      <c r="A9" s="216"/>
      <c r="B9" s="2"/>
      <c r="C9" s="47"/>
      <c r="D9" s="2"/>
      <c r="E9" s="244"/>
      <c r="F9" s="48"/>
      <c r="G9" s="5">
        <v>56</v>
      </c>
      <c r="H9" s="349">
        <v>6400101</v>
      </c>
      <c r="I9" s="24">
        <f>30220530000000+H9</f>
        <v>30220536400101</v>
      </c>
      <c r="J9" s="216"/>
      <c r="K9" s="19" t="s">
        <v>903</v>
      </c>
      <c r="L9" s="4"/>
      <c r="M9" s="9"/>
      <c r="N9" s="9"/>
      <c r="O9" s="9"/>
      <c r="P9" s="9"/>
      <c r="Q9" s="5"/>
      <c r="R9" s="4"/>
      <c r="S9" s="9"/>
      <c r="T9" s="9"/>
      <c r="U9" s="9"/>
      <c r="V9" s="9"/>
      <c r="W9" s="5"/>
      <c r="X9" s="19" t="s">
        <v>920</v>
      </c>
      <c r="Y9" s="5"/>
      <c r="Z9" s="24">
        <f aca="true" t="shared" si="0" ref="Z9:Z32">20220530000000+AA9</f>
        <v>20220536330101</v>
      </c>
      <c r="AA9" s="196">
        <v>6330101</v>
      </c>
      <c r="AB9" s="19">
        <v>56</v>
      </c>
      <c r="AC9" s="48"/>
      <c r="AD9" s="47"/>
      <c r="AE9" s="2"/>
      <c r="AF9" s="48"/>
      <c r="AH9" s="216"/>
    </row>
    <row r="10" spans="1:34" ht="13.5" thickBot="1">
      <c r="A10" s="216"/>
      <c r="B10" s="2"/>
      <c r="C10" s="47"/>
      <c r="D10" s="2"/>
      <c r="E10" s="244"/>
      <c r="F10" s="48"/>
      <c r="G10" s="20">
        <v>55</v>
      </c>
      <c r="H10" s="349">
        <v>6410108</v>
      </c>
      <c r="I10" s="12">
        <f aca="true" t="shared" si="1" ref="I10:I32">30220530000000+H10</f>
        <v>30220536410108</v>
      </c>
      <c r="J10" s="216"/>
      <c r="K10" s="10" t="s">
        <v>904</v>
      </c>
      <c r="L10" s="47"/>
      <c r="M10" s="2"/>
      <c r="N10" s="2"/>
      <c r="O10" s="2"/>
      <c r="P10" s="2"/>
      <c r="Q10" s="48"/>
      <c r="R10" s="47"/>
      <c r="S10" s="2"/>
      <c r="T10" s="2"/>
      <c r="U10" s="2"/>
      <c r="V10" s="2"/>
      <c r="W10" s="48"/>
      <c r="X10" s="10" t="s">
        <v>919</v>
      </c>
      <c r="Y10" s="5"/>
      <c r="Z10" s="12">
        <f t="shared" si="0"/>
        <v>20220536340108</v>
      </c>
      <c r="AA10" s="204">
        <v>6340108</v>
      </c>
      <c r="AB10" s="10">
        <v>55</v>
      </c>
      <c r="AC10" s="48"/>
      <c r="AD10" s="47"/>
      <c r="AE10" s="2"/>
      <c r="AF10" s="48"/>
      <c r="AH10" s="216"/>
    </row>
    <row r="11" spans="1:34" ht="13.5" thickBot="1">
      <c r="A11" s="216"/>
      <c r="B11" s="2"/>
      <c r="C11" s="47"/>
      <c r="D11" s="2"/>
      <c r="E11" s="244"/>
      <c r="F11" s="48"/>
      <c r="G11" s="20">
        <v>54</v>
      </c>
      <c r="H11" s="349">
        <v>6420105</v>
      </c>
      <c r="I11" s="12">
        <f t="shared" si="1"/>
        <v>30220536420105</v>
      </c>
      <c r="J11" s="216"/>
      <c r="K11" s="10" t="s">
        <v>905</v>
      </c>
      <c r="L11" s="47"/>
      <c r="M11" s="2"/>
      <c r="N11" s="2"/>
      <c r="O11" s="2"/>
      <c r="P11" s="2"/>
      <c r="Q11" s="48"/>
      <c r="R11" s="47"/>
      <c r="S11" s="2"/>
      <c r="T11" s="2"/>
      <c r="U11" s="2"/>
      <c r="V11" s="2"/>
      <c r="W11" s="48"/>
      <c r="X11" s="10" t="s">
        <v>918</v>
      </c>
      <c r="Y11" s="5"/>
      <c r="Z11" s="12">
        <f t="shared" si="0"/>
        <v>20220536350106</v>
      </c>
      <c r="AA11" s="204">
        <v>6350106</v>
      </c>
      <c r="AB11" s="19">
        <v>54</v>
      </c>
      <c r="AC11" s="48"/>
      <c r="AD11" s="47"/>
      <c r="AE11" s="2"/>
      <c r="AF11" s="48"/>
      <c r="AH11" s="216"/>
    </row>
    <row r="12" spans="1:34" ht="13.5" thickBot="1">
      <c r="A12" s="216"/>
      <c r="B12" s="2"/>
      <c r="C12" s="47"/>
      <c r="D12" s="2"/>
      <c r="E12" s="244"/>
      <c r="F12" s="48"/>
      <c r="G12" s="5">
        <v>53</v>
      </c>
      <c r="H12" s="349">
        <v>6430108</v>
      </c>
      <c r="I12" s="12">
        <f t="shared" si="1"/>
        <v>30220536430108</v>
      </c>
      <c r="J12" s="216"/>
      <c r="K12" s="14" t="s">
        <v>906</v>
      </c>
      <c r="L12" s="49"/>
      <c r="M12" s="243"/>
      <c r="N12" s="243"/>
      <c r="O12" s="243"/>
      <c r="P12" s="243"/>
      <c r="Q12" s="50"/>
      <c r="R12" s="49"/>
      <c r="S12" s="243"/>
      <c r="T12" s="243"/>
      <c r="U12" s="243"/>
      <c r="V12" s="243"/>
      <c r="W12" s="50"/>
      <c r="X12" s="14" t="s">
        <v>913</v>
      </c>
      <c r="Y12" s="5"/>
      <c r="Z12" s="12">
        <f t="shared" si="0"/>
        <v>20220536360104</v>
      </c>
      <c r="AA12" s="197">
        <v>6360104</v>
      </c>
      <c r="AB12" s="10">
        <v>53</v>
      </c>
      <c r="AC12" s="48"/>
      <c r="AD12" s="47"/>
      <c r="AE12" s="2"/>
      <c r="AF12" s="48"/>
      <c r="AH12" s="216"/>
    </row>
    <row r="13" spans="1:34" ht="13.5" thickBot="1">
      <c r="A13" s="216"/>
      <c r="B13" s="2"/>
      <c r="C13" s="47"/>
      <c r="D13" s="2"/>
      <c r="E13" s="244"/>
      <c r="F13" s="48"/>
      <c r="G13" s="20">
        <v>52</v>
      </c>
      <c r="H13" s="23">
        <v>6440108</v>
      </c>
      <c r="I13" s="12">
        <f t="shared" si="1"/>
        <v>30220536440108</v>
      </c>
      <c r="J13" s="216"/>
      <c r="K13" s="10" t="s">
        <v>907</v>
      </c>
      <c r="L13" s="4"/>
      <c r="M13" s="9"/>
      <c r="N13" s="9"/>
      <c r="O13" s="9"/>
      <c r="P13" s="9"/>
      <c r="Q13" s="5"/>
      <c r="R13" s="4"/>
      <c r="S13" s="9"/>
      <c r="T13" s="9"/>
      <c r="U13" s="9"/>
      <c r="V13" s="9"/>
      <c r="W13" s="5"/>
      <c r="X13" s="19" t="s">
        <v>914</v>
      </c>
      <c r="Y13" s="5"/>
      <c r="Z13" s="12">
        <f t="shared" si="0"/>
        <v>20220536370108</v>
      </c>
      <c r="AA13" s="196">
        <v>6370108</v>
      </c>
      <c r="AB13" s="19">
        <v>52</v>
      </c>
      <c r="AC13" s="48"/>
      <c r="AD13" s="47"/>
      <c r="AE13" s="2"/>
      <c r="AF13" s="48"/>
      <c r="AH13" s="216"/>
    </row>
    <row r="14" spans="1:34" ht="13.5" thickBot="1">
      <c r="A14" s="216"/>
      <c r="B14" s="2"/>
      <c r="C14" s="47"/>
      <c r="D14" s="2"/>
      <c r="E14" s="244"/>
      <c r="F14" s="48"/>
      <c r="G14" s="20">
        <v>51</v>
      </c>
      <c r="H14" s="11">
        <v>6450105</v>
      </c>
      <c r="I14" s="12">
        <f t="shared" si="1"/>
        <v>30220536450105</v>
      </c>
      <c r="J14" s="216"/>
      <c r="K14" s="10" t="s">
        <v>908</v>
      </c>
      <c r="L14" s="47"/>
      <c r="M14" s="2"/>
      <c r="N14" s="2"/>
      <c r="O14" s="2"/>
      <c r="P14" s="2"/>
      <c r="Q14" s="48"/>
      <c r="R14" s="47"/>
      <c r="S14" s="2"/>
      <c r="T14" s="2"/>
      <c r="U14" s="2"/>
      <c r="V14" s="2"/>
      <c r="W14" s="48"/>
      <c r="X14" s="10" t="s">
        <v>917</v>
      </c>
      <c r="Y14" s="5"/>
      <c r="Z14" s="12">
        <f t="shared" si="0"/>
        <v>20220536380105</v>
      </c>
      <c r="AA14" s="204">
        <v>6380105</v>
      </c>
      <c r="AB14" s="10">
        <v>51</v>
      </c>
      <c r="AC14" s="48"/>
      <c r="AD14" s="47"/>
      <c r="AE14" s="2"/>
      <c r="AF14" s="48"/>
      <c r="AH14" s="216"/>
    </row>
    <row r="15" spans="1:34" ht="13.5" thickBot="1">
      <c r="A15" s="216"/>
      <c r="B15" s="2"/>
      <c r="C15" s="47"/>
      <c r="D15" s="2"/>
      <c r="E15" s="244"/>
      <c r="F15" s="48"/>
      <c r="G15" s="5">
        <v>50</v>
      </c>
      <c r="H15" s="11">
        <v>6450106</v>
      </c>
      <c r="I15" s="12">
        <f t="shared" si="1"/>
        <v>30220536450106</v>
      </c>
      <c r="J15" s="216"/>
      <c r="K15" s="10" t="s">
        <v>908</v>
      </c>
      <c r="L15" s="47"/>
      <c r="M15" s="2"/>
      <c r="N15" s="2"/>
      <c r="O15" s="2"/>
      <c r="P15" s="2"/>
      <c r="Q15" s="48"/>
      <c r="R15" s="47"/>
      <c r="S15" s="2"/>
      <c r="T15" s="2"/>
      <c r="U15" s="2"/>
      <c r="V15" s="2"/>
      <c r="W15" s="48"/>
      <c r="X15" s="10" t="s">
        <v>917</v>
      </c>
      <c r="Y15" s="5"/>
      <c r="Z15" s="12">
        <f t="shared" si="0"/>
        <v>20220536380112</v>
      </c>
      <c r="AA15" s="204">
        <v>6380112</v>
      </c>
      <c r="AB15" s="19">
        <v>50</v>
      </c>
      <c r="AC15" s="48"/>
      <c r="AD15" s="47"/>
      <c r="AE15" s="2"/>
      <c r="AF15" s="48"/>
      <c r="AH15" s="216"/>
    </row>
    <row r="16" spans="1:34" ht="13.5" thickBot="1">
      <c r="A16" s="216"/>
      <c r="B16" s="2"/>
      <c r="C16" s="47"/>
      <c r="D16" s="2"/>
      <c r="E16" s="244"/>
      <c r="F16" s="48"/>
      <c r="G16" s="20">
        <v>49</v>
      </c>
      <c r="H16" s="22">
        <v>6460104</v>
      </c>
      <c r="I16" s="12">
        <f t="shared" si="1"/>
        <v>30220536460104</v>
      </c>
      <c r="J16" s="216"/>
      <c r="K16" s="14" t="s">
        <v>909</v>
      </c>
      <c r="L16" s="49"/>
      <c r="M16" s="243"/>
      <c r="N16" s="243"/>
      <c r="O16" s="243"/>
      <c r="P16" s="243"/>
      <c r="Q16" s="50"/>
      <c r="R16" s="49"/>
      <c r="S16" s="243"/>
      <c r="T16" s="243"/>
      <c r="U16" s="243"/>
      <c r="V16" s="243"/>
      <c r="W16" s="50"/>
      <c r="X16" s="14" t="s">
        <v>916</v>
      </c>
      <c r="Y16" s="5"/>
      <c r="Z16" s="12">
        <f t="shared" si="0"/>
        <v>20220536390114</v>
      </c>
      <c r="AA16" s="197">
        <v>6390114</v>
      </c>
      <c r="AB16" s="10">
        <v>49</v>
      </c>
      <c r="AC16" s="48"/>
      <c r="AD16" s="47"/>
      <c r="AE16" s="2"/>
      <c r="AF16" s="48"/>
      <c r="AH16" s="216"/>
    </row>
    <row r="17" spans="1:34" ht="13.5" thickBot="1">
      <c r="A17" s="216"/>
      <c r="B17" s="2"/>
      <c r="C17" s="47"/>
      <c r="D17" s="2"/>
      <c r="E17" s="244"/>
      <c r="F17" s="48"/>
      <c r="G17" s="20">
        <v>48</v>
      </c>
      <c r="H17" s="349">
        <v>6450112</v>
      </c>
      <c r="I17" s="12">
        <f t="shared" si="1"/>
        <v>30220536450112</v>
      </c>
      <c r="J17" s="216"/>
      <c r="K17" s="10" t="s">
        <v>908</v>
      </c>
      <c r="L17" s="4"/>
      <c r="M17" s="9"/>
      <c r="N17" s="9"/>
      <c r="O17" s="9"/>
      <c r="P17" s="9"/>
      <c r="Q17" s="5"/>
      <c r="R17" s="4"/>
      <c r="S17" s="9"/>
      <c r="T17" s="9"/>
      <c r="U17" s="9"/>
      <c r="V17" s="9"/>
      <c r="W17" s="5"/>
      <c r="X17" s="10" t="s">
        <v>915</v>
      </c>
      <c r="Y17" s="5"/>
      <c r="Z17" s="12">
        <f t="shared" si="0"/>
        <v>20220536380111</v>
      </c>
      <c r="AA17" s="196">
        <v>6380111</v>
      </c>
      <c r="AB17" s="19">
        <v>48</v>
      </c>
      <c r="AC17" s="48"/>
      <c r="AD17" s="47"/>
      <c r="AE17" s="2"/>
      <c r="AF17" s="48"/>
      <c r="AH17" s="216"/>
    </row>
    <row r="18" spans="1:34" ht="13.5" thickBot="1">
      <c r="A18" s="216"/>
      <c r="B18" s="2"/>
      <c r="C18" s="47"/>
      <c r="D18" s="2"/>
      <c r="E18" s="244"/>
      <c r="F18" s="48"/>
      <c r="G18" s="5">
        <v>47</v>
      </c>
      <c r="H18" s="349">
        <v>6440107</v>
      </c>
      <c r="I18" s="12">
        <f t="shared" si="1"/>
        <v>30220536440107</v>
      </c>
      <c r="J18" s="216"/>
      <c r="K18" s="10" t="s">
        <v>907</v>
      </c>
      <c r="L18" s="47"/>
      <c r="M18" s="2"/>
      <c r="N18" s="2"/>
      <c r="O18" s="2"/>
      <c r="P18" s="2"/>
      <c r="Q18" s="48"/>
      <c r="R18" s="47"/>
      <c r="S18" s="2"/>
      <c r="T18" s="2"/>
      <c r="U18" s="2"/>
      <c r="V18" s="2"/>
      <c r="W18" s="48"/>
      <c r="X18" s="10" t="s">
        <v>914</v>
      </c>
      <c r="Y18" s="5"/>
      <c r="Z18" s="12">
        <f t="shared" si="0"/>
        <v>20220536370107</v>
      </c>
      <c r="AA18" s="204">
        <v>6370107</v>
      </c>
      <c r="AB18" s="10">
        <v>47</v>
      </c>
      <c r="AC18" s="48"/>
      <c r="AD18" s="47"/>
      <c r="AE18" s="2"/>
      <c r="AF18" s="48"/>
      <c r="AH18" s="216"/>
    </row>
    <row r="19" spans="1:34" ht="13.5" thickBot="1">
      <c r="A19" s="216"/>
      <c r="B19" s="2"/>
      <c r="C19" s="47"/>
      <c r="D19" s="2"/>
      <c r="E19" s="244"/>
      <c r="F19" s="48"/>
      <c r="G19" s="20">
        <v>46</v>
      </c>
      <c r="H19" s="349">
        <v>6430107</v>
      </c>
      <c r="I19" s="12">
        <f t="shared" si="1"/>
        <v>30220536430107</v>
      </c>
      <c r="J19" s="216"/>
      <c r="K19" s="10" t="s">
        <v>906</v>
      </c>
      <c r="L19" s="47"/>
      <c r="M19" s="2"/>
      <c r="N19" s="2"/>
      <c r="O19" s="2"/>
      <c r="P19" s="2"/>
      <c r="Q19" s="48"/>
      <c r="R19" s="47"/>
      <c r="S19" s="2"/>
      <c r="T19" s="2"/>
      <c r="U19" s="2"/>
      <c r="V19" s="2"/>
      <c r="W19" s="48"/>
      <c r="X19" s="10" t="s">
        <v>913</v>
      </c>
      <c r="Y19" s="5"/>
      <c r="Z19" s="12">
        <f t="shared" si="0"/>
        <v>20220536360108</v>
      </c>
      <c r="AA19" s="204">
        <v>6360108</v>
      </c>
      <c r="AB19" s="19">
        <v>46</v>
      </c>
      <c r="AC19" s="48"/>
      <c r="AD19" s="47"/>
      <c r="AE19" s="2"/>
      <c r="AF19" s="48"/>
      <c r="AH19" s="216"/>
    </row>
    <row r="20" spans="1:34" ht="13.5" thickBot="1">
      <c r="A20" s="216"/>
      <c r="B20" s="2"/>
      <c r="C20" s="47"/>
      <c r="D20" s="2"/>
      <c r="E20" s="244"/>
      <c r="F20" s="48"/>
      <c r="G20" s="5">
        <v>45</v>
      </c>
      <c r="H20" s="349">
        <v>6420108</v>
      </c>
      <c r="I20" s="12">
        <f t="shared" si="1"/>
        <v>30220536420108</v>
      </c>
      <c r="J20" s="216"/>
      <c r="K20" s="14" t="s">
        <v>905</v>
      </c>
      <c r="L20" s="49"/>
      <c r="M20" s="243"/>
      <c r="N20" s="243"/>
      <c r="O20" s="243"/>
      <c r="P20" s="243"/>
      <c r="Q20" s="50"/>
      <c r="R20" s="49"/>
      <c r="S20" s="243"/>
      <c r="T20" s="243"/>
      <c r="U20" s="243"/>
      <c r="V20" s="243"/>
      <c r="W20" s="50"/>
      <c r="X20" s="14" t="s">
        <v>912</v>
      </c>
      <c r="Y20" s="5"/>
      <c r="Z20" s="12">
        <f t="shared" si="0"/>
        <v>20220536350105</v>
      </c>
      <c r="AA20" s="197">
        <v>6350105</v>
      </c>
      <c r="AB20" s="10">
        <v>45</v>
      </c>
      <c r="AC20" s="48"/>
      <c r="AD20" s="47"/>
      <c r="AE20" s="2"/>
      <c r="AF20" s="48"/>
      <c r="AH20" s="216"/>
    </row>
    <row r="21" spans="1:34" ht="13.5" thickBot="1">
      <c r="A21" s="216"/>
      <c r="B21" s="2"/>
      <c r="C21" s="47"/>
      <c r="D21" s="2"/>
      <c r="E21" s="244"/>
      <c r="F21" s="48"/>
      <c r="G21" s="20">
        <v>44</v>
      </c>
      <c r="H21" s="23">
        <v>6410101</v>
      </c>
      <c r="I21" s="12">
        <f t="shared" si="1"/>
        <v>30220536410101</v>
      </c>
      <c r="J21" s="216"/>
      <c r="K21" s="10" t="s">
        <v>904</v>
      </c>
      <c r="L21" s="4"/>
      <c r="M21" s="9"/>
      <c r="N21" s="9"/>
      <c r="O21" s="9"/>
      <c r="P21" s="9"/>
      <c r="Q21" s="5"/>
      <c r="R21" s="4"/>
      <c r="S21" s="9"/>
      <c r="T21" s="9"/>
      <c r="U21" s="9"/>
      <c r="V21" s="9"/>
      <c r="W21" s="5"/>
      <c r="X21" s="19" t="s">
        <v>911</v>
      </c>
      <c r="Y21" s="5"/>
      <c r="Z21" s="12">
        <f t="shared" si="0"/>
        <v>20220536340107</v>
      </c>
      <c r="AA21" s="196">
        <v>6340107</v>
      </c>
      <c r="AB21" s="19">
        <v>44</v>
      </c>
      <c r="AC21" s="48"/>
      <c r="AD21" s="47"/>
      <c r="AE21" s="2"/>
      <c r="AF21" s="48"/>
      <c r="AH21" s="216"/>
    </row>
    <row r="22" spans="1:34" ht="13.5" thickBot="1">
      <c r="A22" s="216"/>
      <c r="B22" s="2"/>
      <c r="C22" s="47"/>
      <c r="D22" s="2"/>
      <c r="E22" s="244"/>
      <c r="F22" s="48"/>
      <c r="G22" s="5">
        <v>43</v>
      </c>
      <c r="H22" s="11">
        <v>6400108</v>
      </c>
      <c r="I22" s="12">
        <f t="shared" si="1"/>
        <v>30220536400108</v>
      </c>
      <c r="J22" s="216"/>
      <c r="K22" s="10" t="s">
        <v>903</v>
      </c>
      <c r="L22" s="47"/>
      <c r="M22" s="2"/>
      <c r="N22" s="2"/>
      <c r="O22" s="2"/>
      <c r="P22" s="2"/>
      <c r="Q22" s="48"/>
      <c r="R22" s="47"/>
      <c r="S22" s="2"/>
      <c r="T22" s="2"/>
      <c r="U22" s="2"/>
      <c r="V22" s="2"/>
      <c r="W22" s="48"/>
      <c r="X22" s="10" t="s">
        <v>910</v>
      </c>
      <c r="Y22" s="5"/>
      <c r="Z22" s="12">
        <f t="shared" si="0"/>
        <v>20220536330102</v>
      </c>
      <c r="AA22" s="204">
        <v>6330102</v>
      </c>
      <c r="AB22" s="10">
        <v>43</v>
      </c>
      <c r="AC22" s="48"/>
      <c r="AD22" s="47"/>
      <c r="AE22" s="2"/>
      <c r="AF22" s="48"/>
      <c r="AH22" s="216"/>
    </row>
    <row r="23" spans="1:34" ht="13.5" thickBot="1">
      <c r="A23" s="216"/>
      <c r="B23" s="2"/>
      <c r="C23" s="47"/>
      <c r="D23" s="2"/>
      <c r="E23" s="244"/>
      <c r="F23" s="48"/>
      <c r="G23" s="20">
        <v>42</v>
      </c>
      <c r="H23" s="11">
        <v>6400103</v>
      </c>
      <c r="I23" s="12">
        <f t="shared" si="1"/>
        <v>30220536400103</v>
      </c>
      <c r="J23" s="216"/>
      <c r="K23" s="10" t="s">
        <v>903</v>
      </c>
      <c r="L23" s="47"/>
      <c r="M23" s="2"/>
      <c r="N23" s="2"/>
      <c r="O23" s="2"/>
      <c r="P23" s="2"/>
      <c r="Q23" s="48"/>
      <c r="R23" s="47"/>
      <c r="S23" s="2"/>
      <c r="T23" s="2"/>
      <c r="U23" s="2"/>
      <c r="V23" s="2"/>
      <c r="W23" s="48"/>
      <c r="X23" s="10" t="s">
        <v>920</v>
      </c>
      <c r="Y23" s="5"/>
      <c r="Z23" s="12">
        <f t="shared" si="0"/>
        <v>20220536330103</v>
      </c>
      <c r="AA23" s="204">
        <v>6330103</v>
      </c>
      <c r="AB23" s="19">
        <v>42</v>
      </c>
      <c r="AC23" s="48"/>
      <c r="AD23" s="47"/>
      <c r="AE23" s="2"/>
      <c r="AF23" s="48"/>
      <c r="AH23" s="216"/>
    </row>
    <row r="24" spans="1:34" ht="13.5" thickBot="1">
      <c r="A24" s="216"/>
      <c r="B24" s="2"/>
      <c r="C24" s="47"/>
      <c r="D24" s="2"/>
      <c r="E24" s="244"/>
      <c r="F24" s="48"/>
      <c r="G24" s="5">
        <v>41</v>
      </c>
      <c r="H24" s="22">
        <v>6410107</v>
      </c>
      <c r="I24" s="12">
        <f t="shared" si="1"/>
        <v>30220536410107</v>
      </c>
      <c r="J24" s="216"/>
      <c r="K24" s="14" t="s">
        <v>904</v>
      </c>
      <c r="L24" s="49"/>
      <c r="M24" s="243"/>
      <c r="N24" s="243"/>
      <c r="O24" s="243"/>
      <c r="P24" s="243"/>
      <c r="Q24" s="50"/>
      <c r="R24" s="49"/>
      <c r="S24" s="243"/>
      <c r="T24" s="243"/>
      <c r="U24" s="243"/>
      <c r="V24" s="243"/>
      <c r="W24" s="50"/>
      <c r="X24" s="14" t="s">
        <v>919</v>
      </c>
      <c r="Y24" s="5"/>
      <c r="Z24" s="12">
        <f t="shared" si="0"/>
        <v>20220536340106</v>
      </c>
      <c r="AA24" s="197">
        <v>6340106</v>
      </c>
      <c r="AB24" s="10">
        <v>41</v>
      </c>
      <c r="AC24" s="48"/>
      <c r="AD24" s="47"/>
      <c r="AE24" s="2"/>
      <c r="AF24" s="48"/>
      <c r="AH24" s="216"/>
    </row>
    <row r="25" spans="1:34" ht="13.5" thickBot="1">
      <c r="A25" s="216"/>
      <c r="B25" s="2"/>
      <c r="C25" s="47"/>
      <c r="D25" s="2"/>
      <c r="E25" s="244"/>
      <c r="F25" s="48"/>
      <c r="G25" s="20">
        <v>40</v>
      </c>
      <c r="H25" s="349">
        <v>6420107</v>
      </c>
      <c r="I25" s="12">
        <f t="shared" si="1"/>
        <v>30220536420107</v>
      </c>
      <c r="J25" s="216"/>
      <c r="K25" s="19" t="s">
        <v>905</v>
      </c>
      <c r="L25" s="4"/>
      <c r="M25" s="9"/>
      <c r="N25" s="9"/>
      <c r="O25" s="9"/>
      <c r="P25" s="9"/>
      <c r="Q25" s="5"/>
      <c r="R25" s="4"/>
      <c r="S25" s="9"/>
      <c r="T25" s="9"/>
      <c r="U25" s="9"/>
      <c r="V25" s="9"/>
      <c r="W25" s="5"/>
      <c r="X25" s="19" t="s">
        <v>918</v>
      </c>
      <c r="Y25" s="5"/>
      <c r="Z25" s="12">
        <f t="shared" si="0"/>
        <v>20220536350201</v>
      </c>
      <c r="AA25" s="196">
        <v>6350201</v>
      </c>
      <c r="AB25" s="19">
        <v>40</v>
      </c>
      <c r="AC25" s="48"/>
      <c r="AD25" s="47"/>
      <c r="AE25" s="2"/>
      <c r="AF25" s="48"/>
      <c r="AH25" s="216"/>
    </row>
    <row r="26" spans="1:34" ht="13.5" thickBot="1">
      <c r="A26" s="216"/>
      <c r="B26" s="2"/>
      <c r="C26" s="47"/>
      <c r="D26" s="2"/>
      <c r="E26" s="244"/>
      <c r="F26" s="48"/>
      <c r="G26" s="5">
        <v>39</v>
      </c>
      <c r="H26" s="349">
        <v>6430106</v>
      </c>
      <c r="I26" s="12">
        <f t="shared" si="1"/>
        <v>30220536430106</v>
      </c>
      <c r="J26" s="216"/>
      <c r="K26" s="10" t="s">
        <v>906</v>
      </c>
      <c r="L26" s="47"/>
      <c r="M26" s="2"/>
      <c r="N26" s="2"/>
      <c r="O26" s="2"/>
      <c r="P26" s="2"/>
      <c r="Q26" s="48"/>
      <c r="R26" s="47"/>
      <c r="S26" s="2"/>
      <c r="T26" s="2"/>
      <c r="U26" s="2"/>
      <c r="V26" s="2"/>
      <c r="W26" s="48"/>
      <c r="X26" s="10" t="s">
        <v>913</v>
      </c>
      <c r="Y26" s="5"/>
      <c r="Z26" s="12">
        <f t="shared" si="0"/>
        <v>20220536360107</v>
      </c>
      <c r="AA26" s="204">
        <v>6360107</v>
      </c>
      <c r="AB26" s="10">
        <v>39</v>
      </c>
      <c r="AC26" s="48"/>
      <c r="AD26" s="47"/>
      <c r="AE26" s="2"/>
      <c r="AF26" s="48"/>
      <c r="AH26" s="216"/>
    </row>
    <row r="27" spans="1:34" ht="13.5" thickBot="1">
      <c r="A27" s="216"/>
      <c r="B27" s="2"/>
      <c r="C27" s="47"/>
      <c r="D27" s="2"/>
      <c r="E27" s="244"/>
      <c r="F27" s="48"/>
      <c r="G27" s="20">
        <v>38</v>
      </c>
      <c r="H27" s="349">
        <v>6440106</v>
      </c>
      <c r="I27" s="12">
        <f t="shared" si="1"/>
        <v>30220536440106</v>
      </c>
      <c r="J27" s="216"/>
      <c r="K27" s="10" t="s">
        <v>907</v>
      </c>
      <c r="L27" s="47"/>
      <c r="M27" s="2"/>
      <c r="N27" s="2"/>
      <c r="O27" s="2"/>
      <c r="P27" s="2"/>
      <c r="Q27" s="48"/>
      <c r="R27" s="47"/>
      <c r="S27" s="2"/>
      <c r="T27" s="2"/>
      <c r="U27" s="2"/>
      <c r="V27" s="2"/>
      <c r="W27" s="48"/>
      <c r="X27" s="10" t="s">
        <v>914</v>
      </c>
      <c r="Y27" s="5"/>
      <c r="Z27" s="12">
        <f t="shared" si="0"/>
        <v>20220536370106</v>
      </c>
      <c r="AA27" s="204">
        <v>6370106</v>
      </c>
      <c r="AB27" s="19">
        <v>38</v>
      </c>
      <c r="AC27" s="48"/>
      <c r="AD27" s="47"/>
      <c r="AE27" s="2"/>
      <c r="AF27" s="48"/>
      <c r="AH27" s="216"/>
    </row>
    <row r="28" spans="1:34" ht="13.5" thickBot="1">
      <c r="A28" s="216"/>
      <c r="B28" s="2"/>
      <c r="C28" s="47"/>
      <c r="D28" s="2"/>
      <c r="E28" s="244"/>
      <c r="F28" s="48"/>
      <c r="G28" s="5">
        <v>37</v>
      </c>
      <c r="H28" s="349">
        <v>6450109</v>
      </c>
      <c r="I28" s="12">
        <f t="shared" si="1"/>
        <v>30220536450109</v>
      </c>
      <c r="J28" s="216"/>
      <c r="K28" s="14" t="s">
        <v>908</v>
      </c>
      <c r="L28" s="49"/>
      <c r="M28" s="243"/>
      <c r="N28" s="243"/>
      <c r="O28" s="243"/>
      <c r="P28" s="243"/>
      <c r="Q28" s="50"/>
      <c r="R28" s="49"/>
      <c r="S28" s="243"/>
      <c r="T28" s="243"/>
      <c r="U28" s="243"/>
      <c r="V28" s="243"/>
      <c r="W28" s="50"/>
      <c r="X28" s="14" t="s">
        <v>917</v>
      </c>
      <c r="Y28" s="5"/>
      <c r="Z28" s="12">
        <f t="shared" si="0"/>
        <v>20220536380110</v>
      </c>
      <c r="AA28" s="197">
        <v>6380110</v>
      </c>
      <c r="AB28" s="10">
        <v>37</v>
      </c>
      <c r="AC28" s="48"/>
      <c r="AD28" s="47"/>
      <c r="AE28" s="2"/>
      <c r="AF28" s="48"/>
      <c r="AH28" s="216"/>
    </row>
    <row r="29" spans="1:34" ht="13.5" thickBot="1">
      <c r="A29" s="216"/>
      <c r="B29" s="2"/>
      <c r="C29" s="47"/>
      <c r="D29" s="2"/>
      <c r="E29" s="244"/>
      <c r="F29" s="48"/>
      <c r="G29" s="20">
        <v>36</v>
      </c>
      <c r="H29" s="23">
        <v>6450108</v>
      </c>
      <c r="I29" s="12">
        <f t="shared" si="1"/>
        <v>30220536450108</v>
      </c>
      <c r="J29" s="216"/>
      <c r="K29" s="19" t="s">
        <v>908</v>
      </c>
      <c r="L29" s="4"/>
      <c r="M29" s="9"/>
      <c r="N29" s="9"/>
      <c r="O29" s="9"/>
      <c r="P29" s="9"/>
      <c r="Q29" s="5"/>
      <c r="R29" s="4"/>
      <c r="S29" s="9"/>
      <c r="T29" s="9"/>
      <c r="U29" s="9"/>
      <c r="V29" s="9"/>
      <c r="W29" s="5"/>
      <c r="X29" s="19" t="s">
        <v>917</v>
      </c>
      <c r="Y29" s="5"/>
      <c r="Z29" s="12">
        <f t="shared" si="0"/>
        <v>20220536380109</v>
      </c>
      <c r="AA29" s="196">
        <v>6380109</v>
      </c>
      <c r="AB29" s="19">
        <v>36</v>
      </c>
      <c r="AC29" s="48"/>
      <c r="AD29" s="47"/>
      <c r="AE29" s="2"/>
      <c r="AF29" s="48"/>
      <c r="AH29" s="216"/>
    </row>
    <row r="30" spans="1:34" ht="13.5" thickBot="1">
      <c r="A30" s="216"/>
      <c r="B30" s="2"/>
      <c r="C30" s="47"/>
      <c r="D30" s="2"/>
      <c r="E30" s="244"/>
      <c r="F30" s="48"/>
      <c r="G30" s="5">
        <v>35</v>
      </c>
      <c r="H30" s="11">
        <v>6460103</v>
      </c>
      <c r="I30" s="12">
        <f t="shared" si="1"/>
        <v>30220536460103</v>
      </c>
      <c r="J30" s="10"/>
      <c r="K30" s="10" t="s">
        <v>909</v>
      </c>
      <c r="L30" s="47"/>
      <c r="M30" s="2"/>
      <c r="N30" s="2"/>
      <c r="O30" s="2"/>
      <c r="P30" s="2"/>
      <c r="Q30" s="48"/>
      <c r="R30" s="47"/>
      <c r="S30" s="2"/>
      <c r="T30" s="2"/>
      <c r="U30" s="2"/>
      <c r="V30" s="2"/>
      <c r="W30" s="48"/>
      <c r="X30" s="10" t="s">
        <v>916</v>
      </c>
      <c r="Y30" s="5"/>
      <c r="Z30" s="12">
        <f t="shared" si="0"/>
        <v>20220536390103</v>
      </c>
      <c r="AA30" s="204">
        <v>6390103</v>
      </c>
      <c r="AB30" s="10">
        <v>35</v>
      </c>
      <c r="AC30" s="48"/>
      <c r="AD30" s="47"/>
      <c r="AE30" s="2"/>
      <c r="AF30" s="48"/>
      <c r="AH30" s="216"/>
    </row>
    <row r="31" spans="1:34" ht="13.5" thickBot="1">
      <c r="A31" s="216"/>
      <c r="B31" s="2"/>
      <c r="C31" s="47"/>
      <c r="D31" s="2"/>
      <c r="E31" s="244"/>
      <c r="F31" s="48"/>
      <c r="G31" s="20">
        <v>34</v>
      </c>
      <c r="H31" s="11">
        <v>6450107</v>
      </c>
      <c r="I31" s="12">
        <f t="shared" si="1"/>
        <v>30220536450107</v>
      </c>
      <c r="J31" s="216"/>
      <c r="K31" s="10" t="s">
        <v>908</v>
      </c>
      <c r="L31" s="47"/>
      <c r="M31" s="2"/>
      <c r="N31" s="2"/>
      <c r="O31" s="2"/>
      <c r="P31" s="2"/>
      <c r="Q31" s="48"/>
      <c r="R31" s="47"/>
      <c r="S31" s="2"/>
      <c r="T31" s="2"/>
      <c r="U31" s="2"/>
      <c r="V31" s="2"/>
      <c r="W31" s="48"/>
      <c r="X31" s="10" t="s">
        <v>915</v>
      </c>
      <c r="Y31" s="5"/>
      <c r="Z31" s="12">
        <f t="shared" si="0"/>
        <v>20220536380108</v>
      </c>
      <c r="AA31" s="204">
        <v>6380108</v>
      </c>
      <c r="AB31" s="19">
        <v>34</v>
      </c>
      <c r="AC31" s="48"/>
      <c r="AD31" s="47"/>
      <c r="AE31" s="2"/>
      <c r="AF31" s="48"/>
      <c r="AH31" s="216"/>
    </row>
    <row r="32" spans="1:34" ht="13.5" thickBot="1">
      <c r="A32" s="216"/>
      <c r="B32" s="2"/>
      <c r="C32" s="47"/>
      <c r="D32" s="2"/>
      <c r="E32" s="244"/>
      <c r="F32" s="48"/>
      <c r="G32" s="5">
        <v>33</v>
      </c>
      <c r="H32" s="22">
        <v>6440105</v>
      </c>
      <c r="I32" s="25">
        <f t="shared" si="1"/>
        <v>30220536440105</v>
      </c>
      <c r="J32" s="216"/>
      <c r="K32" s="14" t="s">
        <v>907</v>
      </c>
      <c r="L32" s="49"/>
      <c r="M32" s="243"/>
      <c r="N32" s="243"/>
      <c r="O32" s="243"/>
      <c r="P32" s="243"/>
      <c r="Q32" s="50"/>
      <c r="R32" s="49"/>
      <c r="S32" s="243"/>
      <c r="T32" s="243"/>
      <c r="U32" s="243"/>
      <c r="V32" s="243"/>
      <c r="W32" s="50"/>
      <c r="X32" s="14" t="s">
        <v>914</v>
      </c>
      <c r="Y32" s="5"/>
      <c r="Z32" s="25">
        <f t="shared" si="0"/>
        <v>20220536370105</v>
      </c>
      <c r="AA32" s="197">
        <v>6370105</v>
      </c>
      <c r="AB32" s="10">
        <v>33</v>
      </c>
      <c r="AC32" s="48"/>
      <c r="AD32" s="47"/>
      <c r="AE32" s="2"/>
      <c r="AF32" s="48"/>
      <c r="AH32" s="216"/>
    </row>
    <row r="33" spans="1:34" ht="12.75">
      <c r="A33" s="216">
        <f aca="true" t="shared" si="2" ref="A33:A63">IF(MOD(($G33-$K$3+33),32)=0,32,MOD(($G33-$K$3+33),32))</f>
        <v>1</v>
      </c>
      <c r="B33" s="2"/>
      <c r="C33" s="77"/>
      <c r="D33" s="211" t="str">
        <f aca="true" t="shared" si="3" ref="D33:D63">IF((MOD($G33,2)=1),"A","B")</f>
        <v>B</v>
      </c>
      <c r="E33" s="196"/>
      <c r="F33" s="90" t="s">
        <v>871</v>
      </c>
      <c r="G33" s="20">
        <v>32</v>
      </c>
      <c r="H33" s="349">
        <v>6430105</v>
      </c>
      <c r="I33" s="24">
        <f aca="true" t="shared" si="4" ref="I33:I64">20220530000000+H33</f>
        <v>20220536430105</v>
      </c>
      <c r="J33" s="39">
        <f aca="true" t="shared" si="5" ref="J33:J62">J34+1</f>
        <v>3132</v>
      </c>
      <c r="K33" s="21" t="s">
        <v>906</v>
      </c>
      <c r="L33" s="229"/>
      <c r="M33" s="231"/>
      <c r="N33" s="231"/>
      <c r="O33" s="231"/>
      <c r="P33" s="231"/>
      <c r="Q33" s="233"/>
      <c r="R33" s="32"/>
      <c r="S33" s="33"/>
      <c r="T33" s="33"/>
      <c r="U33" s="33"/>
      <c r="V33" s="33"/>
      <c r="W33" s="37"/>
      <c r="X33" s="21" t="s">
        <v>913</v>
      </c>
      <c r="Y33" s="38">
        <f aca="true" t="shared" si="6" ref="Y33:Y63">Y34+1</f>
        <v>3032</v>
      </c>
      <c r="Z33" s="24">
        <f aca="true" t="shared" si="7" ref="Z33:Z64">20220530000000+AA33</f>
        <v>20220536360106</v>
      </c>
      <c r="AA33" s="196">
        <v>6360106</v>
      </c>
      <c r="AB33" s="19">
        <v>32</v>
      </c>
      <c r="AC33" s="90" t="s">
        <v>871</v>
      </c>
      <c r="AD33" s="208">
        <f>IF((MOD($AB33,2)=1),(($AB33+1)/2)+ROTATION!$B$19-1,(($AB33/2)+ROTATION!$B$19-1))</f>
        <v>32</v>
      </c>
      <c r="AE33" s="44" t="str">
        <f aca="true" t="shared" si="8" ref="AE33:AE63">IF((MOD($AB33,2)=1),"A","B")</f>
        <v>B</v>
      </c>
      <c r="AF33" s="204">
        <f>ROTATION!$B$20+$AB33-1</f>
        <v>64</v>
      </c>
      <c r="AH33" s="202">
        <f aca="true" t="shared" si="9" ref="AH33:AH63">IF(MOD(($G33-$K$3+33),32)=0,32,MOD(($G33-$K$3+33),32))</f>
        <v>1</v>
      </c>
    </row>
    <row r="34" spans="1:34" ht="12.75">
      <c r="A34" s="216">
        <f t="shared" si="2"/>
        <v>32</v>
      </c>
      <c r="B34" s="2"/>
      <c r="C34" s="208"/>
      <c r="D34" s="44" t="str">
        <f t="shared" si="3"/>
        <v>A</v>
      </c>
      <c r="E34" s="204"/>
      <c r="F34" s="209" t="s">
        <v>871</v>
      </c>
      <c r="G34" s="6">
        <v>31</v>
      </c>
      <c r="H34" s="349">
        <v>6420106</v>
      </c>
      <c r="I34" s="12">
        <f t="shared" si="4"/>
        <v>20220536420106</v>
      </c>
      <c r="J34" s="39">
        <f t="shared" si="5"/>
        <v>3131</v>
      </c>
      <c r="K34" s="1" t="s">
        <v>905</v>
      </c>
      <c r="L34" s="28"/>
      <c r="M34" s="26"/>
      <c r="N34" s="26"/>
      <c r="O34" s="26"/>
      <c r="P34" s="26"/>
      <c r="Q34" s="29"/>
      <c r="R34" s="28"/>
      <c r="S34" s="26"/>
      <c r="T34" s="26"/>
      <c r="U34" s="26"/>
      <c r="V34" s="26"/>
      <c r="W34" s="29"/>
      <c r="X34" s="1" t="s">
        <v>912</v>
      </c>
      <c r="Y34" s="39">
        <f t="shared" si="6"/>
        <v>3031</v>
      </c>
      <c r="Z34" s="12">
        <f t="shared" si="7"/>
        <v>20220536350103</v>
      </c>
      <c r="AA34" s="204">
        <v>6350103</v>
      </c>
      <c r="AB34" s="10">
        <v>31</v>
      </c>
      <c r="AC34" s="209" t="s">
        <v>871</v>
      </c>
      <c r="AD34" s="208">
        <f>IF((MOD($AB34,2)=1),(($AB34+1)/2)+ROTATION!$B$19-1,(($AB34/2)+ROTATION!$B$19-1))</f>
        <v>32</v>
      </c>
      <c r="AE34" s="44" t="str">
        <f t="shared" si="8"/>
        <v>A</v>
      </c>
      <c r="AF34" s="204">
        <f>ROTATION!$B$20+$AB34-1</f>
        <v>63</v>
      </c>
      <c r="AH34" s="216">
        <f t="shared" si="9"/>
        <v>32</v>
      </c>
    </row>
    <row r="35" spans="1:34" ht="12.75">
      <c r="A35" s="216">
        <f t="shared" si="2"/>
        <v>31</v>
      </c>
      <c r="B35" s="2"/>
      <c r="C35" s="208"/>
      <c r="D35" s="44" t="str">
        <f t="shared" si="3"/>
        <v>B</v>
      </c>
      <c r="E35" s="204"/>
      <c r="F35" s="209" t="s">
        <v>870</v>
      </c>
      <c r="G35" s="6">
        <v>30</v>
      </c>
      <c r="H35" s="349">
        <v>6410104</v>
      </c>
      <c r="I35" s="12">
        <f t="shared" si="4"/>
        <v>20220536410104</v>
      </c>
      <c r="J35" s="39">
        <f t="shared" si="5"/>
        <v>3130</v>
      </c>
      <c r="K35" s="1" t="s">
        <v>904</v>
      </c>
      <c r="L35" s="30"/>
      <c r="M35" s="27"/>
      <c r="N35" s="27"/>
      <c r="O35" s="27"/>
      <c r="P35" s="27"/>
      <c r="Q35" s="31"/>
      <c r="R35" s="28"/>
      <c r="S35" s="26"/>
      <c r="T35" s="26"/>
      <c r="U35" s="26"/>
      <c r="V35" s="26"/>
      <c r="W35" s="29"/>
      <c r="X35" s="1" t="s">
        <v>911</v>
      </c>
      <c r="Y35" s="39">
        <f t="shared" si="6"/>
        <v>3030</v>
      </c>
      <c r="Z35" s="12">
        <f t="shared" si="7"/>
        <v>20220536340101</v>
      </c>
      <c r="AA35" s="204">
        <v>6340101</v>
      </c>
      <c r="AB35" s="10">
        <v>30</v>
      </c>
      <c r="AC35" s="209" t="s">
        <v>870</v>
      </c>
      <c r="AD35" s="208">
        <f>IF((MOD($AB35,2)=1),(($AB35+1)/2)+ROTATION!$B$19-1,(($AB35/2)+ROTATION!$B$19-1))</f>
        <v>31</v>
      </c>
      <c r="AE35" s="44" t="str">
        <f t="shared" si="8"/>
        <v>B</v>
      </c>
      <c r="AF35" s="204">
        <f>ROTATION!$B$20+$AB35-1</f>
        <v>62</v>
      </c>
      <c r="AH35" s="216">
        <f t="shared" si="9"/>
        <v>31</v>
      </c>
    </row>
    <row r="36" spans="1:34" ht="13.5" thickBot="1">
      <c r="A36" s="216">
        <f t="shared" si="2"/>
        <v>30</v>
      </c>
      <c r="B36" s="2"/>
      <c r="C36" s="208"/>
      <c r="D36" s="44" t="str">
        <f t="shared" si="3"/>
        <v>A</v>
      </c>
      <c r="E36" s="204"/>
      <c r="F36" s="209" t="s">
        <v>870</v>
      </c>
      <c r="G36" s="8">
        <v>29</v>
      </c>
      <c r="H36" s="349">
        <v>6400106</v>
      </c>
      <c r="I36" s="25">
        <f t="shared" si="4"/>
        <v>20220536400106</v>
      </c>
      <c r="J36" s="39">
        <f t="shared" si="5"/>
        <v>3129</v>
      </c>
      <c r="K36" s="1" t="s">
        <v>903</v>
      </c>
      <c r="L36" s="230"/>
      <c r="M36" s="232"/>
      <c r="N36" s="232"/>
      <c r="O36" s="232"/>
      <c r="P36" s="232"/>
      <c r="Q36" s="234"/>
      <c r="R36" s="34"/>
      <c r="S36" s="35"/>
      <c r="T36" s="35"/>
      <c r="U36" s="35"/>
      <c r="V36" s="35"/>
      <c r="W36" s="36"/>
      <c r="X36" s="1" t="s">
        <v>910</v>
      </c>
      <c r="Y36" s="228">
        <f t="shared" si="6"/>
        <v>3029</v>
      </c>
      <c r="Z36" s="25">
        <f t="shared" si="7"/>
        <v>20220536330108</v>
      </c>
      <c r="AA36" s="197">
        <v>6330108</v>
      </c>
      <c r="AB36" s="10">
        <v>29</v>
      </c>
      <c r="AC36" s="209" t="s">
        <v>870</v>
      </c>
      <c r="AD36" s="208">
        <f>IF((MOD($AB36,2)=1),(($AB36+1)/2)+ROTATION!$B$19-1,(($AB36/2)+ROTATION!$B$19-1))</f>
        <v>31</v>
      </c>
      <c r="AE36" s="44" t="str">
        <f t="shared" si="8"/>
        <v>A</v>
      </c>
      <c r="AF36" s="204">
        <f>ROTATION!$B$20+$AB36-1</f>
        <v>61</v>
      </c>
      <c r="AH36" s="216">
        <f t="shared" si="9"/>
        <v>30</v>
      </c>
    </row>
    <row r="37" spans="1:34" ht="12.75">
      <c r="A37" s="216">
        <f t="shared" si="2"/>
        <v>29</v>
      </c>
      <c r="B37" s="2"/>
      <c r="C37" s="208"/>
      <c r="D37" s="44" t="str">
        <f t="shared" si="3"/>
        <v>B</v>
      </c>
      <c r="E37" s="204"/>
      <c r="F37" s="209" t="s">
        <v>869</v>
      </c>
      <c r="G37" s="20">
        <v>28</v>
      </c>
      <c r="H37" s="23">
        <v>6400105</v>
      </c>
      <c r="I37" s="24">
        <f t="shared" si="4"/>
        <v>20220536400105</v>
      </c>
      <c r="J37" s="38">
        <f t="shared" si="5"/>
        <v>3128</v>
      </c>
      <c r="K37" s="19" t="s">
        <v>903</v>
      </c>
      <c r="L37" s="32"/>
      <c r="M37" s="33"/>
      <c r="N37" s="33"/>
      <c r="O37" s="33"/>
      <c r="P37" s="33"/>
      <c r="Q37" s="37"/>
      <c r="R37" s="32"/>
      <c r="S37" s="33"/>
      <c r="T37" s="33"/>
      <c r="U37" s="33"/>
      <c r="V37" s="33"/>
      <c r="W37" s="37"/>
      <c r="X37" s="19" t="s">
        <v>920</v>
      </c>
      <c r="Y37" s="39">
        <f t="shared" si="6"/>
        <v>3028</v>
      </c>
      <c r="Z37" s="24">
        <f t="shared" si="7"/>
        <v>20220536330107</v>
      </c>
      <c r="AA37" s="196">
        <v>6330107</v>
      </c>
      <c r="AB37" s="19">
        <v>28</v>
      </c>
      <c r="AC37" s="209" t="s">
        <v>869</v>
      </c>
      <c r="AD37" s="208">
        <f>IF((MOD($AB37,2)=1),(($AB37+1)/2)+ROTATION!$B$19-1,(($AB37/2)+ROTATION!$B$19-1))</f>
        <v>30</v>
      </c>
      <c r="AE37" s="44" t="str">
        <f t="shared" si="8"/>
        <v>B</v>
      </c>
      <c r="AF37" s="204">
        <f>ROTATION!$B$20+$AB37-1</f>
        <v>60</v>
      </c>
      <c r="AH37" s="216">
        <f t="shared" si="9"/>
        <v>29</v>
      </c>
    </row>
    <row r="38" spans="1:34" ht="12.75">
      <c r="A38" s="216">
        <f t="shared" si="2"/>
        <v>28</v>
      </c>
      <c r="B38" s="2"/>
      <c r="C38" s="208"/>
      <c r="D38" s="44" t="str">
        <f t="shared" si="3"/>
        <v>A</v>
      </c>
      <c r="E38" s="204"/>
      <c r="F38" s="209" t="s">
        <v>869</v>
      </c>
      <c r="G38" s="6">
        <v>27</v>
      </c>
      <c r="H38" s="10">
        <v>6410103</v>
      </c>
      <c r="I38" s="12">
        <f t="shared" si="4"/>
        <v>20220536410103</v>
      </c>
      <c r="J38" s="39">
        <f t="shared" si="5"/>
        <v>3127</v>
      </c>
      <c r="K38" s="10" t="s">
        <v>904</v>
      </c>
      <c r="L38" s="28"/>
      <c r="M38" s="26"/>
      <c r="N38" s="26"/>
      <c r="O38" s="26"/>
      <c r="P38" s="26"/>
      <c r="Q38" s="29"/>
      <c r="R38" s="28"/>
      <c r="S38" s="26"/>
      <c r="T38" s="26"/>
      <c r="U38" s="26"/>
      <c r="V38" s="26"/>
      <c r="W38" s="29"/>
      <c r="X38" s="10" t="s">
        <v>919</v>
      </c>
      <c r="Y38" s="39">
        <f t="shared" si="6"/>
        <v>3027</v>
      </c>
      <c r="Z38" s="12">
        <f t="shared" si="7"/>
        <v>20220536340105</v>
      </c>
      <c r="AA38" s="10">
        <v>6340105</v>
      </c>
      <c r="AB38" s="10">
        <v>27</v>
      </c>
      <c r="AC38" s="209" t="s">
        <v>869</v>
      </c>
      <c r="AD38" s="208">
        <f>IF((MOD($AB38,2)=1),(($AB38+1)/2)+ROTATION!$B$19-1,(($AB38/2)+ROTATION!$B$19-1))</f>
        <v>30</v>
      </c>
      <c r="AE38" s="44" t="str">
        <f t="shared" si="8"/>
        <v>A</v>
      </c>
      <c r="AF38" s="204">
        <f>ROTATION!$B$20+$AB38-1</f>
        <v>59</v>
      </c>
      <c r="AH38" s="216">
        <f t="shared" si="9"/>
        <v>28</v>
      </c>
    </row>
    <row r="39" spans="1:34" ht="12.75">
      <c r="A39" s="216">
        <f t="shared" si="2"/>
        <v>27</v>
      </c>
      <c r="B39" s="2"/>
      <c r="C39" s="208"/>
      <c r="D39" s="44" t="str">
        <f t="shared" si="3"/>
        <v>B</v>
      </c>
      <c r="E39" s="204"/>
      <c r="F39" s="209" t="s">
        <v>868</v>
      </c>
      <c r="G39" s="6">
        <v>26</v>
      </c>
      <c r="H39" s="10">
        <v>6420103</v>
      </c>
      <c r="I39" s="12">
        <f t="shared" si="4"/>
        <v>20220536420103</v>
      </c>
      <c r="J39" s="39">
        <f t="shared" si="5"/>
        <v>3126</v>
      </c>
      <c r="K39" s="10" t="s">
        <v>905</v>
      </c>
      <c r="L39" s="28"/>
      <c r="M39" s="26"/>
      <c r="N39" s="26"/>
      <c r="O39" s="26"/>
      <c r="P39" s="26"/>
      <c r="Q39" s="29"/>
      <c r="R39" s="28"/>
      <c r="S39" s="26"/>
      <c r="T39" s="26"/>
      <c r="U39" s="26"/>
      <c r="V39" s="26"/>
      <c r="W39" s="29"/>
      <c r="X39" s="10" t="s">
        <v>918</v>
      </c>
      <c r="Y39" s="39">
        <f t="shared" si="6"/>
        <v>3026</v>
      </c>
      <c r="Z39" s="12">
        <f t="shared" si="7"/>
        <v>20220536350108</v>
      </c>
      <c r="AA39" s="12">
        <v>6350108</v>
      </c>
      <c r="AB39" s="10">
        <v>26</v>
      </c>
      <c r="AC39" s="209" t="s">
        <v>868</v>
      </c>
      <c r="AD39" s="208">
        <f>IF((MOD($AB39,2)=1),(($AB39+1)/2)+ROTATION!$B$19-1,(($AB39/2)+ROTATION!$B$19-1))</f>
        <v>29</v>
      </c>
      <c r="AE39" s="44" t="str">
        <f t="shared" si="8"/>
        <v>B</v>
      </c>
      <c r="AF39" s="204">
        <f>ROTATION!$B$20+$AB39-1</f>
        <v>58</v>
      </c>
      <c r="AH39" s="216">
        <f t="shared" si="9"/>
        <v>27</v>
      </c>
    </row>
    <row r="40" spans="1:34" ht="13.5" thickBot="1">
      <c r="A40" s="216">
        <f t="shared" si="2"/>
        <v>26</v>
      </c>
      <c r="B40" s="2"/>
      <c r="C40" s="208"/>
      <c r="D40" s="44" t="str">
        <f t="shared" si="3"/>
        <v>A</v>
      </c>
      <c r="E40" s="204"/>
      <c r="F40" s="209" t="s">
        <v>868</v>
      </c>
      <c r="G40" s="8">
        <v>25</v>
      </c>
      <c r="H40" s="22">
        <v>6430104</v>
      </c>
      <c r="I40" s="25">
        <f t="shared" si="4"/>
        <v>20220536430104</v>
      </c>
      <c r="J40" s="228">
        <f t="shared" si="5"/>
        <v>3125</v>
      </c>
      <c r="K40" s="14" t="s">
        <v>906</v>
      </c>
      <c r="L40" s="34"/>
      <c r="M40" s="35"/>
      <c r="N40" s="35"/>
      <c r="O40" s="35"/>
      <c r="P40" s="35"/>
      <c r="Q40" s="36"/>
      <c r="R40" s="34"/>
      <c r="S40" s="35"/>
      <c r="T40" s="35"/>
      <c r="U40" s="35"/>
      <c r="V40" s="35"/>
      <c r="W40" s="36"/>
      <c r="X40" s="14" t="s">
        <v>913</v>
      </c>
      <c r="Y40" s="39">
        <f t="shared" si="6"/>
        <v>3025</v>
      </c>
      <c r="Z40" s="25">
        <f t="shared" si="7"/>
        <v>20220536360105</v>
      </c>
      <c r="AA40" s="22">
        <v>6360105</v>
      </c>
      <c r="AB40" s="14">
        <v>25</v>
      </c>
      <c r="AC40" s="209" t="s">
        <v>868</v>
      </c>
      <c r="AD40" s="208">
        <f>IF((MOD($AB40,2)=1),(($AB40+1)/2)+ROTATION!$B$19-1,(($AB40/2)+ROTATION!$B$19-1))</f>
        <v>29</v>
      </c>
      <c r="AE40" s="44" t="str">
        <f t="shared" si="8"/>
        <v>A</v>
      </c>
      <c r="AF40" s="204">
        <f>ROTATION!$B$20+$AB40-1</f>
        <v>57</v>
      </c>
      <c r="AH40" s="216">
        <f t="shared" si="9"/>
        <v>26</v>
      </c>
    </row>
    <row r="41" spans="1:34" ht="12.75">
      <c r="A41" s="216">
        <f t="shared" si="2"/>
        <v>25</v>
      </c>
      <c r="B41" s="2"/>
      <c r="C41" s="208"/>
      <c r="D41" s="44" t="str">
        <f t="shared" si="3"/>
        <v>B</v>
      </c>
      <c r="E41" s="204"/>
      <c r="F41" s="209" t="s">
        <v>867</v>
      </c>
      <c r="G41" s="20">
        <v>24</v>
      </c>
      <c r="H41" s="349">
        <v>6440104</v>
      </c>
      <c r="I41" s="24">
        <f t="shared" si="4"/>
        <v>20220536440104</v>
      </c>
      <c r="J41" s="39">
        <f t="shared" si="5"/>
        <v>3124</v>
      </c>
      <c r="K41" s="10" t="s">
        <v>907</v>
      </c>
      <c r="L41" s="229"/>
      <c r="M41" s="231"/>
      <c r="N41" s="231"/>
      <c r="O41" s="231"/>
      <c r="P41" s="231"/>
      <c r="Q41" s="233"/>
      <c r="R41" s="32"/>
      <c r="S41" s="33"/>
      <c r="T41" s="33"/>
      <c r="U41" s="33"/>
      <c r="V41" s="33"/>
      <c r="W41" s="37"/>
      <c r="X41" s="19" t="s">
        <v>914</v>
      </c>
      <c r="Y41" s="38">
        <f t="shared" si="6"/>
        <v>3024</v>
      </c>
      <c r="Z41" s="24">
        <f t="shared" si="7"/>
        <v>20220536370104</v>
      </c>
      <c r="AA41" s="19">
        <v>6370104</v>
      </c>
      <c r="AB41" s="10">
        <v>24</v>
      </c>
      <c r="AC41" s="209" t="s">
        <v>867</v>
      </c>
      <c r="AD41" s="208">
        <f>IF((MOD($AB41,2)=1),(($AB41+1)/2)+ROTATION!$B$19-1,(($AB41/2)+ROTATION!$B$19-1))</f>
        <v>28</v>
      </c>
      <c r="AE41" s="44" t="str">
        <f t="shared" si="8"/>
        <v>B</v>
      </c>
      <c r="AF41" s="204">
        <f>ROTATION!$B$20+$AB41-1</f>
        <v>56</v>
      </c>
      <c r="AH41" s="216">
        <f t="shared" si="9"/>
        <v>25</v>
      </c>
    </row>
    <row r="42" spans="1:34" ht="12.75">
      <c r="A42" s="216">
        <f t="shared" si="2"/>
        <v>24</v>
      </c>
      <c r="B42" s="2"/>
      <c r="C42" s="208"/>
      <c r="D42" s="44" t="str">
        <f t="shared" si="3"/>
        <v>A</v>
      </c>
      <c r="E42" s="204"/>
      <c r="F42" s="209" t="s">
        <v>867</v>
      </c>
      <c r="G42" s="6">
        <v>23</v>
      </c>
      <c r="H42" s="1">
        <v>6450110</v>
      </c>
      <c r="I42" s="12">
        <f t="shared" si="4"/>
        <v>20220536450110</v>
      </c>
      <c r="J42" s="39">
        <f t="shared" si="5"/>
        <v>3123</v>
      </c>
      <c r="K42" s="10" t="s">
        <v>908</v>
      </c>
      <c r="L42" s="28"/>
      <c r="M42" s="26"/>
      <c r="N42" s="26"/>
      <c r="O42" s="26"/>
      <c r="P42" s="26"/>
      <c r="Q42" s="29"/>
      <c r="R42" s="28"/>
      <c r="S42" s="26"/>
      <c r="T42" s="26"/>
      <c r="U42" s="26"/>
      <c r="V42" s="26"/>
      <c r="W42" s="29"/>
      <c r="X42" s="10" t="s">
        <v>917</v>
      </c>
      <c r="Y42" s="39">
        <f t="shared" si="6"/>
        <v>3023</v>
      </c>
      <c r="Z42" s="12">
        <f t="shared" si="7"/>
        <v>20220536380107</v>
      </c>
      <c r="AA42" s="12">
        <v>6380107</v>
      </c>
      <c r="AB42" s="10">
        <v>23</v>
      </c>
      <c r="AC42" s="209" t="s">
        <v>867</v>
      </c>
      <c r="AD42" s="208">
        <f>IF((MOD($AB42,2)=1),(($AB42+1)/2)+ROTATION!$B$19-1,(($AB42/2)+ROTATION!$B$19-1))</f>
        <v>28</v>
      </c>
      <c r="AE42" s="44" t="str">
        <f t="shared" si="8"/>
        <v>A</v>
      </c>
      <c r="AF42" s="204">
        <f>ROTATION!$B$20+$AB42-1</f>
        <v>55</v>
      </c>
      <c r="AH42" s="216">
        <f t="shared" si="9"/>
        <v>24</v>
      </c>
    </row>
    <row r="43" spans="1:34" ht="12.75">
      <c r="A43" s="216">
        <f t="shared" si="2"/>
        <v>23</v>
      </c>
      <c r="B43" s="2"/>
      <c r="C43" s="208"/>
      <c r="D43" s="44" t="str">
        <f t="shared" si="3"/>
        <v>B</v>
      </c>
      <c r="E43" s="204"/>
      <c r="F43" s="209" t="s">
        <v>866</v>
      </c>
      <c r="G43" s="6">
        <v>22</v>
      </c>
      <c r="H43" s="1">
        <v>6450111</v>
      </c>
      <c r="I43" s="12">
        <f t="shared" si="4"/>
        <v>20220536450111</v>
      </c>
      <c r="J43" s="39">
        <f t="shared" si="5"/>
        <v>3122</v>
      </c>
      <c r="K43" s="10" t="s">
        <v>908</v>
      </c>
      <c r="L43" s="30"/>
      <c r="M43" s="27"/>
      <c r="N43" s="27"/>
      <c r="O43" s="27"/>
      <c r="P43" s="27"/>
      <c r="Q43" s="31"/>
      <c r="R43" s="28"/>
      <c r="S43" s="26"/>
      <c r="T43" s="26"/>
      <c r="U43" s="26"/>
      <c r="V43" s="26"/>
      <c r="W43" s="29"/>
      <c r="X43" s="10" t="s">
        <v>917</v>
      </c>
      <c r="Y43" s="39">
        <f t="shared" si="6"/>
        <v>3022</v>
      </c>
      <c r="Z43" s="12">
        <f t="shared" si="7"/>
        <v>20220536380106</v>
      </c>
      <c r="AA43" s="11">
        <v>6380106</v>
      </c>
      <c r="AB43" s="10">
        <v>22</v>
      </c>
      <c r="AC43" s="209" t="s">
        <v>866</v>
      </c>
      <c r="AD43" s="208">
        <f>IF((MOD($AB43,2)=1),(($AB43+1)/2)+ROTATION!$B$19-1,(($AB43/2)+ROTATION!$B$19-1))</f>
        <v>27</v>
      </c>
      <c r="AE43" s="44" t="str">
        <f t="shared" si="8"/>
        <v>B</v>
      </c>
      <c r="AF43" s="204">
        <f>ROTATION!$B$20+$AB43-1</f>
        <v>54</v>
      </c>
      <c r="AH43" s="216">
        <f t="shared" si="9"/>
        <v>23</v>
      </c>
    </row>
    <row r="44" spans="1:34" ht="13.5" thickBot="1">
      <c r="A44" s="216">
        <f t="shared" si="2"/>
        <v>22</v>
      </c>
      <c r="B44" s="2"/>
      <c r="C44" s="208"/>
      <c r="D44" s="44" t="str">
        <f t="shared" si="3"/>
        <v>A</v>
      </c>
      <c r="E44" s="204"/>
      <c r="F44" s="209" t="s">
        <v>866</v>
      </c>
      <c r="G44" s="8">
        <v>21</v>
      </c>
      <c r="H44" s="349">
        <v>6460102</v>
      </c>
      <c r="I44" s="25">
        <f t="shared" si="4"/>
        <v>20220536460102</v>
      </c>
      <c r="J44" s="39">
        <f t="shared" si="5"/>
        <v>3121</v>
      </c>
      <c r="K44" s="14" t="s">
        <v>909</v>
      </c>
      <c r="L44" s="230"/>
      <c r="M44" s="232"/>
      <c r="N44" s="232"/>
      <c r="O44" s="232"/>
      <c r="P44" s="232"/>
      <c r="Q44" s="234"/>
      <c r="R44" s="34"/>
      <c r="S44" s="35"/>
      <c r="T44" s="35"/>
      <c r="U44" s="35"/>
      <c r="V44" s="35"/>
      <c r="W44" s="36"/>
      <c r="X44" s="14" t="s">
        <v>916</v>
      </c>
      <c r="Y44" s="228">
        <f t="shared" si="6"/>
        <v>3021</v>
      </c>
      <c r="Z44" s="25">
        <f t="shared" si="7"/>
        <v>20220536390102</v>
      </c>
      <c r="AA44" s="14">
        <v>6390102</v>
      </c>
      <c r="AB44" s="10">
        <v>21</v>
      </c>
      <c r="AC44" s="209" t="s">
        <v>866</v>
      </c>
      <c r="AD44" s="208">
        <f>IF((MOD($AB44,2)=1),(($AB44+1)/2)+ROTATION!$B$19-1,(($AB44/2)+ROTATION!$B$19-1))</f>
        <v>27</v>
      </c>
      <c r="AE44" s="44" t="str">
        <f t="shared" si="8"/>
        <v>A</v>
      </c>
      <c r="AF44" s="204">
        <f>ROTATION!$B$20+$AB44-1</f>
        <v>53</v>
      </c>
      <c r="AH44" s="216">
        <f t="shared" si="9"/>
        <v>22</v>
      </c>
    </row>
    <row r="45" spans="1:34" ht="12.75">
      <c r="A45" s="216">
        <f t="shared" si="2"/>
        <v>21</v>
      </c>
      <c r="B45" s="2"/>
      <c r="C45" s="208"/>
      <c r="D45" s="44" t="str">
        <f t="shared" si="3"/>
        <v>B</v>
      </c>
      <c r="E45" s="204"/>
      <c r="F45" s="209" t="s">
        <v>865</v>
      </c>
      <c r="G45" s="20">
        <v>20</v>
      </c>
      <c r="H45" s="23">
        <v>6450104</v>
      </c>
      <c r="I45" s="24">
        <f t="shared" si="4"/>
        <v>20220536450104</v>
      </c>
      <c r="J45" s="38">
        <f t="shared" si="5"/>
        <v>3120</v>
      </c>
      <c r="K45" s="10" t="s">
        <v>908</v>
      </c>
      <c r="L45" s="32"/>
      <c r="M45" s="33"/>
      <c r="N45" s="33"/>
      <c r="O45" s="33"/>
      <c r="P45" s="33"/>
      <c r="Q45" s="37"/>
      <c r="R45" s="32"/>
      <c r="S45" s="33"/>
      <c r="T45" s="33"/>
      <c r="U45" s="33"/>
      <c r="V45" s="33"/>
      <c r="W45" s="37"/>
      <c r="X45" s="19" t="s">
        <v>915</v>
      </c>
      <c r="Y45" s="39">
        <f t="shared" si="6"/>
        <v>3020</v>
      </c>
      <c r="Z45" s="24">
        <f t="shared" si="7"/>
        <v>20220536380104</v>
      </c>
      <c r="AA45" s="19">
        <v>6380104</v>
      </c>
      <c r="AB45" s="19">
        <v>20</v>
      </c>
      <c r="AC45" s="209" t="s">
        <v>865</v>
      </c>
      <c r="AD45" s="208">
        <f>IF((MOD($AB45,2)=1),(($AB45+1)/2)+ROTATION!$B$19-1,(($AB45/2)+ROTATION!$B$19-1))</f>
        <v>26</v>
      </c>
      <c r="AE45" s="44" t="str">
        <f t="shared" si="8"/>
        <v>B</v>
      </c>
      <c r="AF45" s="204">
        <f>ROTATION!$B$20+$AB45-1</f>
        <v>52</v>
      </c>
      <c r="AH45" s="216">
        <f t="shared" si="9"/>
        <v>21</v>
      </c>
    </row>
    <row r="46" spans="1:34" ht="12.75">
      <c r="A46" s="216">
        <f t="shared" si="2"/>
        <v>20</v>
      </c>
      <c r="B46" s="2"/>
      <c r="C46" s="208"/>
      <c r="D46" s="44" t="str">
        <f t="shared" si="3"/>
        <v>A</v>
      </c>
      <c r="E46" s="204"/>
      <c r="F46" s="209" t="s">
        <v>865</v>
      </c>
      <c r="G46" s="6">
        <v>19</v>
      </c>
      <c r="H46" s="11">
        <v>6440103</v>
      </c>
      <c r="I46" s="12">
        <f t="shared" si="4"/>
        <v>20220536440103</v>
      </c>
      <c r="J46" s="39">
        <f t="shared" si="5"/>
        <v>3119</v>
      </c>
      <c r="K46" s="10" t="s">
        <v>907</v>
      </c>
      <c r="L46" s="28"/>
      <c r="M46" s="26"/>
      <c r="N46" s="26"/>
      <c r="O46" s="26"/>
      <c r="P46" s="26"/>
      <c r="Q46" s="29"/>
      <c r="R46" s="28"/>
      <c r="S46" s="26"/>
      <c r="T46" s="26"/>
      <c r="U46" s="26"/>
      <c r="V46" s="26"/>
      <c r="W46" s="29"/>
      <c r="X46" s="10" t="s">
        <v>914</v>
      </c>
      <c r="Y46" s="39">
        <f t="shared" si="6"/>
        <v>3019</v>
      </c>
      <c r="Z46" s="12">
        <f t="shared" si="7"/>
        <v>20220536370103</v>
      </c>
      <c r="AA46" s="12">
        <v>6370103</v>
      </c>
      <c r="AB46" s="10">
        <v>19</v>
      </c>
      <c r="AC46" s="209" t="s">
        <v>865</v>
      </c>
      <c r="AD46" s="208">
        <f>IF((MOD($AB46,2)=1),(($AB46+1)/2)+ROTATION!$B$19-1,(($AB46/2)+ROTATION!$B$19-1))</f>
        <v>26</v>
      </c>
      <c r="AE46" s="44" t="str">
        <f t="shared" si="8"/>
        <v>A</v>
      </c>
      <c r="AF46" s="204">
        <f>ROTATION!$B$20+$AB46-1</f>
        <v>51</v>
      </c>
      <c r="AH46" s="216">
        <f t="shared" si="9"/>
        <v>20</v>
      </c>
    </row>
    <row r="47" spans="1:34" ht="12.75">
      <c r="A47" s="216">
        <f t="shared" si="2"/>
        <v>19</v>
      </c>
      <c r="B47" s="2"/>
      <c r="C47" s="208"/>
      <c r="D47" s="44" t="str">
        <f t="shared" si="3"/>
        <v>B</v>
      </c>
      <c r="E47" s="204"/>
      <c r="F47" s="209" t="s">
        <v>864</v>
      </c>
      <c r="G47" s="6">
        <v>18</v>
      </c>
      <c r="H47" s="11">
        <v>6430103</v>
      </c>
      <c r="I47" s="12">
        <f t="shared" si="4"/>
        <v>20220536430103</v>
      </c>
      <c r="J47" s="39">
        <f t="shared" si="5"/>
        <v>3118</v>
      </c>
      <c r="K47" s="10" t="s">
        <v>906</v>
      </c>
      <c r="L47" s="28"/>
      <c r="M47" s="26"/>
      <c r="N47" s="26"/>
      <c r="O47" s="26"/>
      <c r="P47" s="26"/>
      <c r="Q47" s="29"/>
      <c r="R47" s="28"/>
      <c r="S47" s="26"/>
      <c r="T47" s="26"/>
      <c r="U47" s="26"/>
      <c r="V47" s="26"/>
      <c r="W47" s="29"/>
      <c r="X47" s="10" t="s">
        <v>913</v>
      </c>
      <c r="Y47" s="39">
        <f t="shared" si="6"/>
        <v>3018</v>
      </c>
      <c r="Z47" s="12">
        <f t="shared" si="7"/>
        <v>20220536360103</v>
      </c>
      <c r="AA47" s="12">
        <v>6360103</v>
      </c>
      <c r="AB47" s="10">
        <v>18</v>
      </c>
      <c r="AC47" s="209" t="s">
        <v>864</v>
      </c>
      <c r="AD47" s="208">
        <f>IF((MOD($AB47,2)=1),(($AB47+1)/2)+ROTATION!$B$19-1,(($AB47/2)+ROTATION!$B$19-1))</f>
        <v>25</v>
      </c>
      <c r="AE47" s="44" t="str">
        <f t="shared" si="8"/>
        <v>B</v>
      </c>
      <c r="AF47" s="204">
        <f>ROTATION!$B$20+$AB47-1</f>
        <v>50</v>
      </c>
      <c r="AH47" s="216">
        <f t="shared" si="9"/>
        <v>19</v>
      </c>
    </row>
    <row r="48" spans="1:34" ht="13.5" thickBot="1">
      <c r="A48" s="216">
        <f t="shared" si="2"/>
        <v>18</v>
      </c>
      <c r="B48" s="2"/>
      <c r="C48" s="208"/>
      <c r="D48" s="44" t="str">
        <f t="shared" si="3"/>
        <v>A</v>
      </c>
      <c r="E48" s="204"/>
      <c r="F48" s="209" t="s">
        <v>864</v>
      </c>
      <c r="G48" s="8">
        <v>17</v>
      </c>
      <c r="H48" s="22">
        <v>6420104</v>
      </c>
      <c r="I48" s="25">
        <f t="shared" si="4"/>
        <v>20220536420104</v>
      </c>
      <c r="J48" s="228">
        <f t="shared" si="5"/>
        <v>3117</v>
      </c>
      <c r="K48" s="14" t="s">
        <v>905</v>
      </c>
      <c r="L48" s="34"/>
      <c r="M48" s="35"/>
      <c r="N48" s="35"/>
      <c r="O48" s="35"/>
      <c r="P48" s="35"/>
      <c r="Q48" s="36"/>
      <c r="R48" s="34"/>
      <c r="S48" s="35"/>
      <c r="T48" s="35"/>
      <c r="U48" s="35"/>
      <c r="V48" s="35"/>
      <c r="W48" s="36"/>
      <c r="X48" s="14" t="s">
        <v>912</v>
      </c>
      <c r="Y48" s="39">
        <f t="shared" si="6"/>
        <v>3017</v>
      </c>
      <c r="Z48" s="25">
        <f t="shared" si="7"/>
        <v>20220536350104</v>
      </c>
      <c r="AA48" s="22">
        <v>6350104</v>
      </c>
      <c r="AB48" s="14">
        <v>17</v>
      </c>
      <c r="AC48" s="209" t="s">
        <v>864</v>
      </c>
      <c r="AD48" s="208">
        <f>IF((MOD($AB48,2)=1),(($AB48+1)/2)+ROTATION!$B$19-1,(($AB48/2)+ROTATION!$B$19-1))</f>
        <v>25</v>
      </c>
      <c r="AE48" s="44" t="str">
        <f t="shared" si="8"/>
        <v>A</v>
      </c>
      <c r="AF48" s="204">
        <f>ROTATION!$B$20+$AB48-1</f>
        <v>49</v>
      </c>
      <c r="AH48" s="216">
        <f t="shared" si="9"/>
        <v>18</v>
      </c>
    </row>
    <row r="49" spans="1:34" ht="12.75">
      <c r="A49" s="216">
        <f t="shared" si="2"/>
        <v>17</v>
      </c>
      <c r="B49" s="2"/>
      <c r="C49" s="208"/>
      <c r="D49" s="44" t="str">
        <f t="shared" si="3"/>
        <v>B</v>
      </c>
      <c r="E49" s="204"/>
      <c r="F49" s="209" t="s">
        <v>863</v>
      </c>
      <c r="G49" s="20">
        <v>16</v>
      </c>
      <c r="H49" s="1">
        <v>6410105</v>
      </c>
      <c r="I49" s="24">
        <f t="shared" si="4"/>
        <v>20220536410105</v>
      </c>
      <c r="J49" s="39">
        <f t="shared" si="5"/>
        <v>3116</v>
      </c>
      <c r="K49" s="1" t="s">
        <v>904</v>
      </c>
      <c r="L49" s="229"/>
      <c r="M49" s="231"/>
      <c r="N49" s="231"/>
      <c r="O49" s="231"/>
      <c r="P49" s="231"/>
      <c r="Q49" s="233"/>
      <c r="R49" s="32"/>
      <c r="S49" s="33"/>
      <c r="T49" s="33"/>
      <c r="U49" s="33"/>
      <c r="V49" s="33"/>
      <c r="W49" s="37"/>
      <c r="X49" s="1" t="s">
        <v>911</v>
      </c>
      <c r="Y49" s="38">
        <f t="shared" si="6"/>
        <v>3016</v>
      </c>
      <c r="Z49" s="24">
        <f t="shared" si="7"/>
        <v>20220536340103</v>
      </c>
      <c r="AA49" s="11">
        <v>6340103</v>
      </c>
      <c r="AB49" s="10">
        <v>16</v>
      </c>
      <c r="AC49" s="209" t="s">
        <v>863</v>
      </c>
      <c r="AD49" s="208">
        <f>IF((MOD($AB49,2)=1),(($AB49+1)/2)+ROTATION!$B$19-1,(($AB49/2)+ROTATION!$B$19-1))</f>
        <v>24</v>
      </c>
      <c r="AE49" s="44" t="str">
        <f t="shared" si="8"/>
        <v>B</v>
      </c>
      <c r="AF49" s="204">
        <f>ROTATION!$B$20+$AB49-1</f>
        <v>48</v>
      </c>
      <c r="AH49" s="216">
        <f t="shared" si="9"/>
        <v>17</v>
      </c>
    </row>
    <row r="50" spans="1:34" ht="12.75">
      <c r="A50" s="216">
        <f t="shared" si="2"/>
        <v>16</v>
      </c>
      <c r="B50" s="2"/>
      <c r="C50" s="208"/>
      <c r="D50" s="44" t="str">
        <f t="shared" si="3"/>
        <v>A</v>
      </c>
      <c r="E50" s="204"/>
      <c r="F50" s="209" t="s">
        <v>863</v>
      </c>
      <c r="G50" s="6">
        <v>15</v>
      </c>
      <c r="H50" s="349">
        <v>6400104</v>
      </c>
      <c r="I50" s="12">
        <f t="shared" si="4"/>
        <v>20220536400104</v>
      </c>
      <c r="J50" s="39">
        <f t="shared" si="5"/>
        <v>3115</v>
      </c>
      <c r="K50" s="1" t="s">
        <v>903</v>
      </c>
      <c r="L50" s="28"/>
      <c r="M50" s="26"/>
      <c r="N50" s="26"/>
      <c r="O50" s="26"/>
      <c r="P50" s="26"/>
      <c r="Q50" s="29"/>
      <c r="R50" s="28"/>
      <c r="S50" s="26"/>
      <c r="T50" s="26"/>
      <c r="U50" s="26"/>
      <c r="V50" s="26"/>
      <c r="W50" s="29"/>
      <c r="X50" s="1" t="s">
        <v>910</v>
      </c>
      <c r="Y50" s="39">
        <f t="shared" si="6"/>
        <v>3015</v>
      </c>
      <c r="Z50" s="12">
        <f t="shared" si="7"/>
        <v>20220536360106</v>
      </c>
      <c r="AA50" s="13">
        <v>6360106</v>
      </c>
      <c r="AB50" s="10">
        <v>15</v>
      </c>
      <c r="AC50" s="209" t="s">
        <v>863</v>
      </c>
      <c r="AD50" s="208">
        <f>IF((MOD($AB50,2)=1),(($AB50+1)/2)+ROTATION!$B$19-1,(($AB50/2)+ROTATION!$B$19-1))</f>
        <v>24</v>
      </c>
      <c r="AE50" s="44" t="str">
        <f t="shared" si="8"/>
        <v>A</v>
      </c>
      <c r="AF50" s="204">
        <f>ROTATION!$B$20+$AB50-1</f>
        <v>47</v>
      </c>
      <c r="AH50" s="216">
        <f t="shared" si="9"/>
        <v>16</v>
      </c>
    </row>
    <row r="51" spans="1:34" ht="12.75">
      <c r="A51" s="216">
        <f t="shared" si="2"/>
        <v>15</v>
      </c>
      <c r="B51" s="2"/>
      <c r="C51" s="208"/>
      <c r="D51" s="44" t="str">
        <f t="shared" si="3"/>
        <v>B</v>
      </c>
      <c r="E51" s="204"/>
      <c r="F51" s="209" t="s">
        <v>862</v>
      </c>
      <c r="G51" s="6">
        <v>14</v>
      </c>
      <c r="H51" s="1">
        <v>6400107</v>
      </c>
      <c r="I51" s="12">
        <f t="shared" si="4"/>
        <v>20220536400107</v>
      </c>
      <c r="J51" s="39">
        <f t="shared" si="5"/>
        <v>3114</v>
      </c>
      <c r="K51" s="1" t="s">
        <v>903</v>
      </c>
      <c r="L51" s="30"/>
      <c r="M51" s="27"/>
      <c r="N51" s="27"/>
      <c r="O51" s="27"/>
      <c r="P51" s="27"/>
      <c r="Q51" s="31"/>
      <c r="R51" s="28"/>
      <c r="S51" s="26"/>
      <c r="T51" s="26"/>
      <c r="U51" s="26"/>
      <c r="V51" s="26"/>
      <c r="W51" s="29"/>
      <c r="X51" s="1" t="s">
        <v>920</v>
      </c>
      <c r="Y51" s="39">
        <f t="shared" si="6"/>
        <v>3014</v>
      </c>
      <c r="Z51" s="12">
        <f t="shared" si="7"/>
        <v>20220536330105</v>
      </c>
      <c r="AA51" s="43">
        <v>6330105</v>
      </c>
      <c r="AB51" s="10">
        <v>14</v>
      </c>
      <c r="AC51" s="209" t="s">
        <v>862</v>
      </c>
      <c r="AD51" s="208">
        <f>IF((MOD($AB51,2)=1),(($AB51+1)/2)+ROTATION!$B$19-1,(($AB51/2)+ROTATION!$B$19-1))</f>
        <v>23</v>
      </c>
      <c r="AE51" s="44" t="str">
        <f t="shared" si="8"/>
        <v>B</v>
      </c>
      <c r="AF51" s="204">
        <f>ROTATION!$B$20+$AB51-1</f>
        <v>46</v>
      </c>
      <c r="AH51" s="216">
        <f t="shared" si="9"/>
        <v>15</v>
      </c>
    </row>
    <row r="52" spans="1:34" ht="13.5" thickBot="1">
      <c r="A52" s="216">
        <f t="shared" si="2"/>
        <v>14</v>
      </c>
      <c r="B52" s="2"/>
      <c r="C52" s="208"/>
      <c r="D52" s="44" t="str">
        <f t="shared" si="3"/>
        <v>A</v>
      </c>
      <c r="E52" s="204"/>
      <c r="F52" s="209" t="s">
        <v>862</v>
      </c>
      <c r="G52" s="8">
        <v>13</v>
      </c>
      <c r="H52" s="349">
        <v>6410106</v>
      </c>
      <c r="I52" s="25">
        <f t="shared" si="4"/>
        <v>20220536410106</v>
      </c>
      <c r="J52" s="39">
        <f t="shared" si="5"/>
        <v>3113</v>
      </c>
      <c r="K52" s="7" t="s">
        <v>904</v>
      </c>
      <c r="L52" s="230"/>
      <c r="M52" s="232"/>
      <c r="N52" s="232"/>
      <c r="O52" s="232"/>
      <c r="P52" s="232"/>
      <c r="Q52" s="234"/>
      <c r="R52" s="34"/>
      <c r="S52" s="35"/>
      <c r="T52" s="35"/>
      <c r="U52" s="35"/>
      <c r="V52" s="35"/>
      <c r="W52" s="36"/>
      <c r="X52" s="7" t="s">
        <v>919</v>
      </c>
      <c r="Y52" s="228">
        <f t="shared" si="6"/>
        <v>3013</v>
      </c>
      <c r="Z52" s="25">
        <f t="shared" si="7"/>
        <v>20220536340102</v>
      </c>
      <c r="AA52" s="14">
        <v>6340102</v>
      </c>
      <c r="AB52" s="10">
        <v>13</v>
      </c>
      <c r="AC52" s="209" t="s">
        <v>862</v>
      </c>
      <c r="AD52" s="208">
        <f>IF((MOD($AB52,2)=1),(($AB52+1)/2)+ROTATION!$B$19-1,(($AB52/2)+ROTATION!$B$19-1))</f>
        <v>23</v>
      </c>
      <c r="AE52" s="44" t="str">
        <f t="shared" si="8"/>
        <v>A</v>
      </c>
      <c r="AF52" s="204">
        <f>ROTATION!$B$20+$AB52-1</f>
        <v>45</v>
      </c>
      <c r="AH52" s="216">
        <f t="shared" si="9"/>
        <v>14</v>
      </c>
    </row>
    <row r="53" spans="1:34" ht="12.75">
      <c r="A53" s="216">
        <f t="shared" si="2"/>
        <v>13</v>
      </c>
      <c r="B53" s="2"/>
      <c r="C53" s="208"/>
      <c r="D53" s="44" t="str">
        <f t="shared" si="3"/>
        <v>B</v>
      </c>
      <c r="E53" s="204"/>
      <c r="F53" s="209" t="s">
        <v>861</v>
      </c>
      <c r="G53" s="20">
        <v>12</v>
      </c>
      <c r="H53" s="23">
        <v>6420102</v>
      </c>
      <c r="I53" s="24">
        <f t="shared" si="4"/>
        <v>20220536420102</v>
      </c>
      <c r="J53" s="38">
        <f t="shared" si="5"/>
        <v>3112</v>
      </c>
      <c r="K53" s="21" t="s">
        <v>905</v>
      </c>
      <c r="L53" s="32"/>
      <c r="M53" s="33"/>
      <c r="N53" s="33"/>
      <c r="O53" s="33"/>
      <c r="P53" s="33"/>
      <c r="Q53" s="37"/>
      <c r="R53" s="32"/>
      <c r="S53" s="33"/>
      <c r="T53" s="33"/>
      <c r="U53" s="33"/>
      <c r="V53" s="33"/>
      <c r="W53" s="37"/>
      <c r="X53" s="21" t="s">
        <v>918</v>
      </c>
      <c r="Y53" s="39">
        <f t="shared" si="6"/>
        <v>3012</v>
      </c>
      <c r="Z53" s="24">
        <f t="shared" si="7"/>
        <v>20220536350107</v>
      </c>
      <c r="AA53" s="19">
        <v>6350107</v>
      </c>
      <c r="AB53" s="19">
        <v>12</v>
      </c>
      <c r="AC53" s="209" t="s">
        <v>861</v>
      </c>
      <c r="AD53" s="208">
        <f>IF((MOD($AB53,2)=1),(($AB53+1)/2)+ROTATION!$B$19-1,(($AB53/2)+ROTATION!$B$19-1))</f>
        <v>22</v>
      </c>
      <c r="AE53" s="44" t="str">
        <f t="shared" si="8"/>
        <v>B</v>
      </c>
      <c r="AF53" s="204">
        <f>ROTATION!$B$20+$AB53-1</f>
        <v>44</v>
      </c>
      <c r="AH53" s="216">
        <f t="shared" si="9"/>
        <v>13</v>
      </c>
    </row>
    <row r="54" spans="1:34" ht="12.75">
      <c r="A54" s="216">
        <f t="shared" si="2"/>
        <v>12</v>
      </c>
      <c r="B54" s="2"/>
      <c r="C54" s="208"/>
      <c r="D54" s="44" t="str">
        <f t="shared" si="3"/>
        <v>A</v>
      </c>
      <c r="E54" s="204"/>
      <c r="F54" s="209" t="s">
        <v>861</v>
      </c>
      <c r="G54" s="6">
        <v>11</v>
      </c>
      <c r="H54" s="11">
        <v>6430102</v>
      </c>
      <c r="I54" s="12">
        <f t="shared" si="4"/>
        <v>20220536430102</v>
      </c>
      <c r="J54" s="39">
        <f t="shared" si="5"/>
        <v>3111</v>
      </c>
      <c r="K54" s="1" t="s">
        <v>906</v>
      </c>
      <c r="L54" s="28"/>
      <c r="M54" s="26"/>
      <c r="N54" s="26"/>
      <c r="O54" s="26"/>
      <c r="P54" s="26"/>
      <c r="Q54" s="29"/>
      <c r="R54" s="28"/>
      <c r="S54" s="26"/>
      <c r="T54" s="26"/>
      <c r="U54" s="26"/>
      <c r="V54" s="26"/>
      <c r="W54" s="29"/>
      <c r="X54" s="1" t="s">
        <v>913</v>
      </c>
      <c r="Y54" s="39">
        <f t="shared" si="6"/>
        <v>3011</v>
      </c>
      <c r="Z54" s="12">
        <f t="shared" si="7"/>
        <v>20220536360102</v>
      </c>
      <c r="AA54" s="11">
        <v>6360102</v>
      </c>
      <c r="AB54" s="10">
        <v>11</v>
      </c>
      <c r="AC54" s="209" t="s">
        <v>861</v>
      </c>
      <c r="AD54" s="208">
        <f>IF((MOD($AB54,2)=1),(($AB54+1)/2)+ROTATION!$B$19-1,(($AB54/2)+ROTATION!$B$19-1))</f>
        <v>22</v>
      </c>
      <c r="AE54" s="44" t="str">
        <f t="shared" si="8"/>
        <v>A</v>
      </c>
      <c r="AF54" s="204">
        <f>ROTATION!$B$20+$AB54-1</f>
        <v>43</v>
      </c>
      <c r="AH54" s="216">
        <f t="shared" si="9"/>
        <v>12</v>
      </c>
    </row>
    <row r="55" spans="1:34" ht="12.75">
      <c r="A55" s="216">
        <f t="shared" si="2"/>
        <v>11</v>
      </c>
      <c r="B55" s="2"/>
      <c r="C55" s="208"/>
      <c r="D55" s="44" t="str">
        <f t="shared" si="3"/>
        <v>B</v>
      </c>
      <c r="E55" s="204"/>
      <c r="F55" s="209" t="s">
        <v>860</v>
      </c>
      <c r="G55" s="6">
        <v>10</v>
      </c>
      <c r="H55" s="11">
        <v>6440102</v>
      </c>
      <c r="I55" s="12">
        <f t="shared" si="4"/>
        <v>20220536440102</v>
      </c>
      <c r="J55" s="39">
        <f t="shared" si="5"/>
        <v>3110</v>
      </c>
      <c r="K55" s="1" t="s">
        <v>907</v>
      </c>
      <c r="L55" s="28"/>
      <c r="M55" s="26"/>
      <c r="N55" s="26"/>
      <c r="O55" s="26"/>
      <c r="P55" s="26"/>
      <c r="Q55" s="29"/>
      <c r="R55" s="28"/>
      <c r="S55" s="26"/>
      <c r="T55" s="26"/>
      <c r="U55" s="26"/>
      <c r="V55" s="26"/>
      <c r="W55" s="29"/>
      <c r="X55" s="1" t="s">
        <v>914</v>
      </c>
      <c r="Y55" s="39">
        <f t="shared" si="6"/>
        <v>3010</v>
      </c>
      <c r="Z55" s="12">
        <f t="shared" si="7"/>
        <v>20220536370102</v>
      </c>
      <c r="AA55" s="10">
        <v>6370102</v>
      </c>
      <c r="AB55" s="10">
        <v>10</v>
      </c>
      <c r="AC55" s="209" t="s">
        <v>860</v>
      </c>
      <c r="AD55" s="208">
        <f>IF((MOD($AB55,2)=1),(($AB55+1)/2)+ROTATION!$B$19-1,(($AB55/2)+ROTATION!$B$19-1))</f>
        <v>21</v>
      </c>
      <c r="AE55" s="44" t="str">
        <f t="shared" si="8"/>
        <v>B</v>
      </c>
      <c r="AF55" s="204">
        <f>ROTATION!$B$20+$AB55-1</f>
        <v>42</v>
      </c>
      <c r="AH55" s="216">
        <f t="shared" si="9"/>
        <v>11</v>
      </c>
    </row>
    <row r="56" spans="1:34" ht="13.5" thickBot="1">
      <c r="A56" s="216">
        <f t="shared" si="2"/>
        <v>10</v>
      </c>
      <c r="B56" s="2"/>
      <c r="C56" s="208"/>
      <c r="D56" s="44" t="str">
        <f t="shared" si="3"/>
        <v>A</v>
      </c>
      <c r="E56" s="204"/>
      <c r="F56" s="209" t="s">
        <v>860</v>
      </c>
      <c r="G56" s="8">
        <v>9</v>
      </c>
      <c r="H56" s="22">
        <v>6450103</v>
      </c>
      <c r="I56" s="25">
        <f t="shared" si="4"/>
        <v>20220536450103</v>
      </c>
      <c r="J56" s="228">
        <f t="shared" si="5"/>
        <v>3109</v>
      </c>
      <c r="K56" s="7" t="s">
        <v>908</v>
      </c>
      <c r="L56" s="34"/>
      <c r="M56" s="35"/>
      <c r="N56" s="35"/>
      <c r="O56" s="35"/>
      <c r="P56" s="35"/>
      <c r="Q56" s="36"/>
      <c r="R56" s="34"/>
      <c r="S56" s="35"/>
      <c r="T56" s="35"/>
      <c r="U56" s="35"/>
      <c r="V56" s="35"/>
      <c r="W56" s="36"/>
      <c r="X56" s="7" t="s">
        <v>917</v>
      </c>
      <c r="Y56" s="39">
        <f t="shared" si="6"/>
        <v>3009</v>
      </c>
      <c r="Z56" s="25">
        <f t="shared" si="7"/>
        <v>20220536380103</v>
      </c>
      <c r="AA56" s="25">
        <v>6380103</v>
      </c>
      <c r="AB56" s="14">
        <v>9</v>
      </c>
      <c r="AC56" s="209" t="s">
        <v>860</v>
      </c>
      <c r="AD56" s="208">
        <f>IF((MOD($AB56,2)=1),(($AB56+1)/2)+ROTATION!$B$19-1,(($AB56/2)+ROTATION!$B$19-1))</f>
        <v>21</v>
      </c>
      <c r="AE56" s="44" t="str">
        <f t="shared" si="8"/>
        <v>A</v>
      </c>
      <c r="AF56" s="204">
        <f>ROTATION!$B$20+$AB56-1</f>
        <v>41</v>
      </c>
      <c r="AH56" s="216">
        <f t="shared" si="9"/>
        <v>10</v>
      </c>
    </row>
    <row r="57" spans="1:34" ht="12.75">
      <c r="A57" s="216">
        <f t="shared" si="2"/>
        <v>9</v>
      </c>
      <c r="B57" s="2"/>
      <c r="C57" s="208"/>
      <c r="D57" s="44" t="str">
        <f t="shared" si="3"/>
        <v>B</v>
      </c>
      <c r="E57" s="204"/>
      <c r="F57" s="209" t="s">
        <v>859</v>
      </c>
      <c r="G57" s="20">
        <v>8</v>
      </c>
      <c r="H57" s="349">
        <v>6450102</v>
      </c>
      <c r="I57" s="24">
        <f t="shared" si="4"/>
        <v>20220536450102</v>
      </c>
      <c r="J57" s="39">
        <f t="shared" si="5"/>
        <v>3108</v>
      </c>
      <c r="K57" s="21" t="s">
        <v>908</v>
      </c>
      <c r="L57" s="229"/>
      <c r="M57" s="231"/>
      <c r="N57" s="231"/>
      <c r="O57" s="231"/>
      <c r="P57" s="231"/>
      <c r="Q57" s="233"/>
      <c r="R57" s="32"/>
      <c r="S57" s="33"/>
      <c r="T57" s="33"/>
      <c r="U57" s="33"/>
      <c r="V57" s="33"/>
      <c r="W57" s="37"/>
      <c r="X57" s="21" t="s">
        <v>917</v>
      </c>
      <c r="Y57" s="38">
        <f t="shared" si="6"/>
        <v>3008</v>
      </c>
      <c r="Z57" s="24">
        <f t="shared" si="7"/>
        <v>20220536380102</v>
      </c>
      <c r="AA57" s="23">
        <v>6380102</v>
      </c>
      <c r="AB57" s="19">
        <v>8</v>
      </c>
      <c r="AC57" s="209" t="s">
        <v>859</v>
      </c>
      <c r="AD57" s="208">
        <f>IF((MOD($AB57,2)=1),(($AB57+1)/2)+ROTATION!$B$19-1,(($AB57/2)+ROTATION!$B$19-1))</f>
        <v>20</v>
      </c>
      <c r="AE57" s="44" t="str">
        <f t="shared" si="8"/>
        <v>B</v>
      </c>
      <c r="AF57" s="204">
        <f>ROTATION!$B$20+$AB57-1</f>
        <v>40</v>
      </c>
      <c r="AH57" s="216">
        <f t="shared" si="9"/>
        <v>9</v>
      </c>
    </row>
    <row r="58" spans="1:34" ht="12.75">
      <c r="A58" s="216">
        <f t="shared" si="2"/>
        <v>8</v>
      </c>
      <c r="B58" s="2"/>
      <c r="C58" s="208"/>
      <c r="D58" s="44" t="str">
        <f t="shared" si="3"/>
        <v>A</v>
      </c>
      <c r="E58" s="204"/>
      <c r="F58" s="209" t="s">
        <v>859</v>
      </c>
      <c r="G58" s="6">
        <v>7</v>
      </c>
      <c r="H58" s="349">
        <v>6460101</v>
      </c>
      <c r="I58" s="12">
        <f t="shared" si="4"/>
        <v>20220536460101</v>
      </c>
      <c r="J58" s="39">
        <f t="shared" si="5"/>
        <v>3107</v>
      </c>
      <c r="K58" s="1" t="s">
        <v>909</v>
      </c>
      <c r="L58" s="28"/>
      <c r="M58" s="26"/>
      <c r="N58" s="26"/>
      <c r="O58" s="26"/>
      <c r="P58" s="26"/>
      <c r="Q58" s="29"/>
      <c r="R58" s="28"/>
      <c r="S58" s="26"/>
      <c r="T58" s="26"/>
      <c r="U58" s="26"/>
      <c r="V58" s="26"/>
      <c r="W58" s="29"/>
      <c r="X58" s="1" t="s">
        <v>916</v>
      </c>
      <c r="Y58" s="39">
        <f t="shared" si="6"/>
        <v>3007</v>
      </c>
      <c r="Z58" s="12">
        <f t="shared" si="7"/>
        <v>20220536390101</v>
      </c>
      <c r="AA58" s="10">
        <v>6390101</v>
      </c>
      <c r="AB58" s="10">
        <v>7</v>
      </c>
      <c r="AC58" s="209" t="s">
        <v>859</v>
      </c>
      <c r="AD58" s="208">
        <f>IF((MOD($AB58,2)=1),(($AB58+1)/2)+ROTATION!$B$19-1,(($AB58/2)+ROTATION!$B$19-1))</f>
        <v>20</v>
      </c>
      <c r="AE58" s="44" t="str">
        <f t="shared" si="8"/>
        <v>A</v>
      </c>
      <c r="AF58" s="204">
        <f>ROTATION!$B$20+$AB58-1</f>
        <v>39</v>
      </c>
      <c r="AH58" s="216">
        <f t="shared" si="9"/>
        <v>8</v>
      </c>
    </row>
    <row r="59" spans="1:34" ht="12.75">
      <c r="A59" s="216">
        <f t="shared" si="2"/>
        <v>7</v>
      </c>
      <c r="B59" s="2"/>
      <c r="C59" s="208"/>
      <c r="D59" s="44" t="str">
        <f t="shared" si="3"/>
        <v>B</v>
      </c>
      <c r="E59" s="204"/>
      <c r="F59" s="209" t="s">
        <v>858</v>
      </c>
      <c r="G59" s="6">
        <v>6</v>
      </c>
      <c r="H59" s="349">
        <v>6450101</v>
      </c>
      <c r="I59" s="12">
        <f t="shared" si="4"/>
        <v>20220536450101</v>
      </c>
      <c r="J59" s="39">
        <f t="shared" si="5"/>
        <v>3106</v>
      </c>
      <c r="K59" s="1" t="s">
        <v>908</v>
      </c>
      <c r="L59" s="30"/>
      <c r="M59" s="27"/>
      <c r="N59" s="27"/>
      <c r="O59" s="27"/>
      <c r="P59" s="27"/>
      <c r="Q59" s="31"/>
      <c r="R59" s="28"/>
      <c r="S59" s="26"/>
      <c r="T59" s="26"/>
      <c r="U59" s="26"/>
      <c r="V59" s="26"/>
      <c r="W59" s="29"/>
      <c r="X59" s="1" t="s">
        <v>915</v>
      </c>
      <c r="Y59" s="39">
        <f t="shared" si="6"/>
        <v>3006</v>
      </c>
      <c r="Z59" s="12">
        <f t="shared" si="7"/>
        <v>20220536380101</v>
      </c>
      <c r="AA59" s="10">
        <v>6380101</v>
      </c>
      <c r="AB59" s="10">
        <v>6</v>
      </c>
      <c r="AC59" s="209" t="s">
        <v>858</v>
      </c>
      <c r="AD59" s="208">
        <f>IF((MOD($AB59,2)=1),(($AB59+1)/2)+ROTATION!$B$19-1,(($AB59/2)+ROTATION!$B$19-1))</f>
        <v>19</v>
      </c>
      <c r="AE59" s="44" t="str">
        <f t="shared" si="8"/>
        <v>B</v>
      </c>
      <c r="AF59" s="204">
        <f>ROTATION!$B$20+$AB59-1</f>
        <v>38</v>
      </c>
      <c r="AH59" s="216">
        <f t="shared" si="9"/>
        <v>7</v>
      </c>
    </row>
    <row r="60" spans="1:34" ht="13.5" thickBot="1">
      <c r="A60" s="216">
        <f t="shared" si="2"/>
        <v>6</v>
      </c>
      <c r="B60" s="2"/>
      <c r="C60" s="208"/>
      <c r="D60" s="44" t="str">
        <f t="shared" si="3"/>
        <v>A</v>
      </c>
      <c r="E60" s="204"/>
      <c r="F60" s="209" t="s">
        <v>858</v>
      </c>
      <c r="G60" s="8">
        <v>5</v>
      </c>
      <c r="H60" s="349">
        <v>6440101</v>
      </c>
      <c r="I60" s="25">
        <f t="shared" si="4"/>
        <v>20220536440101</v>
      </c>
      <c r="J60" s="39">
        <f t="shared" si="5"/>
        <v>3105</v>
      </c>
      <c r="K60" s="7" t="s">
        <v>907</v>
      </c>
      <c r="L60" s="230"/>
      <c r="M60" s="232"/>
      <c r="N60" s="232"/>
      <c r="O60" s="232"/>
      <c r="P60" s="232"/>
      <c r="Q60" s="234"/>
      <c r="R60" s="34"/>
      <c r="S60" s="35"/>
      <c r="T60" s="35"/>
      <c r="U60" s="35"/>
      <c r="V60" s="35"/>
      <c r="W60" s="36"/>
      <c r="X60" s="7" t="s">
        <v>914</v>
      </c>
      <c r="Y60" s="228">
        <f t="shared" si="6"/>
        <v>3005</v>
      </c>
      <c r="Z60" s="25">
        <f t="shared" si="7"/>
        <v>20220536370101</v>
      </c>
      <c r="AA60" s="14">
        <v>6370101</v>
      </c>
      <c r="AB60" s="14">
        <v>5</v>
      </c>
      <c r="AC60" s="209" t="s">
        <v>858</v>
      </c>
      <c r="AD60" s="208">
        <f>IF((MOD($AB60,2)=1),(($AB60+1)/2)+ROTATION!$B$19-1,(($AB60/2)+ROTATION!$B$19-1))</f>
        <v>19</v>
      </c>
      <c r="AE60" s="44" t="str">
        <f t="shared" si="8"/>
        <v>A</v>
      </c>
      <c r="AF60" s="204">
        <f>ROTATION!$B$20+$AB60-1</f>
        <v>37</v>
      </c>
      <c r="AH60" s="216">
        <f t="shared" si="9"/>
        <v>6</v>
      </c>
    </row>
    <row r="61" spans="1:34" ht="12.75">
      <c r="A61" s="216">
        <f t="shared" si="2"/>
        <v>5</v>
      </c>
      <c r="B61" s="2"/>
      <c r="C61" s="208"/>
      <c r="D61" s="44" t="str">
        <f t="shared" si="3"/>
        <v>B</v>
      </c>
      <c r="E61" s="204"/>
      <c r="F61" s="209" t="s">
        <v>857</v>
      </c>
      <c r="G61" s="6">
        <v>4</v>
      </c>
      <c r="H61" s="23">
        <v>6430101</v>
      </c>
      <c r="I61" s="24">
        <f t="shared" si="4"/>
        <v>20220536430101</v>
      </c>
      <c r="J61" s="38">
        <f t="shared" si="5"/>
        <v>3104</v>
      </c>
      <c r="K61" s="21" t="s">
        <v>906</v>
      </c>
      <c r="L61" s="32"/>
      <c r="M61" s="33"/>
      <c r="N61" s="33"/>
      <c r="O61" s="33"/>
      <c r="P61" s="33"/>
      <c r="Q61" s="37"/>
      <c r="R61" s="32"/>
      <c r="S61" s="33"/>
      <c r="T61" s="33"/>
      <c r="U61" s="33"/>
      <c r="V61" s="33"/>
      <c r="W61" s="37"/>
      <c r="X61" s="21" t="s">
        <v>913</v>
      </c>
      <c r="Y61" s="39">
        <f t="shared" si="6"/>
        <v>3004</v>
      </c>
      <c r="Z61" s="24">
        <f t="shared" si="7"/>
        <v>20220536360101</v>
      </c>
      <c r="AA61" s="19">
        <v>6360101</v>
      </c>
      <c r="AB61" s="10">
        <v>4</v>
      </c>
      <c r="AC61" s="209" t="s">
        <v>857</v>
      </c>
      <c r="AD61" s="208">
        <f>IF((MOD($AB61,2)=1),(($AB61+1)/2)+ROTATION!$B$19-1,(($AB61/2)+ROTATION!$B$19-1))</f>
        <v>18</v>
      </c>
      <c r="AE61" s="44" t="str">
        <f t="shared" si="8"/>
        <v>B</v>
      </c>
      <c r="AF61" s="204">
        <f>ROTATION!$B$20+$AB61-1</f>
        <v>36</v>
      </c>
      <c r="AH61" s="216">
        <f t="shared" si="9"/>
        <v>5</v>
      </c>
    </row>
    <row r="62" spans="1:34" ht="12.75">
      <c r="A62" s="216">
        <f t="shared" si="2"/>
        <v>4</v>
      </c>
      <c r="B62" s="2"/>
      <c r="C62" s="208"/>
      <c r="D62" s="44" t="str">
        <f t="shared" si="3"/>
        <v>A</v>
      </c>
      <c r="E62" s="204"/>
      <c r="F62" s="209" t="s">
        <v>857</v>
      </c>
      <c r="G62" s="6">
        <v>3</v>
      </c>
      <c r="H62" s="11">
        <v>6420101</v>
      </c>
      <c r="I62" s="12">
        <f t="shared" si="4"/>
        <v>20220536420101</v>
      </c>
      <c r="J62" s="39">
        <f t="shared" si="5"/>
        <v>3103</v>
      </c>
      <c r="K62" s="1" t="s">
        <v>905</v>
      </c>
      <c r="L62" s="28"/>
      <c r="M62" s="26"/>
      <c r="N62" s="26"/>
      <c r="O62" s="26"/>
      <c r="P62" s="26"/>
      <c r="Q62" s="29"/>
      <c r="R62" s="28"/>
      <c r="S62" s="26"/>
      <c r="T62" s="26"/>
      <c r="U62" s="26"/>
      <c r="V62" s="26"/>
      <c r="W62" s="29"/>
      <c r="X62" s="1" t="s">
        <v>912</v>
      </c>
      <c r="Y62" s="39">
        <f t="shared" si="6"/>
        <v>3003</v>
      </c>
      <c r="Z62" s="12">
        <f t="shared" si="7"/>
        <v>20220536350102</v>
      </c>
      <c r="AA62" s="10">
        <v>6350102</v>
      </c>
      <c r="AB62" s="10">
        <v>3</v>
      </c>
      <c r="AC62" s="209" t="s">
        <v>857</v>
      </c>
      <c r="AD62" s="208">
        <f>IF((MOD($AB62,2)=1),(($AB62+1)/2)+ROTATION!$B$19-1,(($AB62/2)+ROTATION!$B$19-1))</f>
        <v>18</v>
      </c>
      <c r="AE62" s="44" t="str">
        <f t="shared" si="8"/>
        <v>A</v>
      </c>
      <c r="AF62" s="204">
        <f>ROTATION!$B$20+$AB62-1</f>
        <v>35</v>
      </c>
      <c r="AH62" s="216">
        <f t="shared" si="9"/>
        <v>4</v>
      </c>
    </row>
    <row r="63" spans="1:34" ht="12.75">
      <c r="A63" s="216">
        <f t="shared" si="2"/>
        <v>3</v>
      </c>
      <c r="B63" s="2"/>
      <c r="C63" s="208"/>
      <c r="D63" s="44" t="str">
        <f t="shared" si="3"/>
        <v>B</v>
      </c>
      <c r="E63" s="204"/>
      <c r="F63" s="209" t="s">
        <v>854</v>
      </c>
      <c r="G63" s="6">
        <v>2</v>
      </c>
      <c r="H63" s="11">
        <v>6410102</v>
      </c>
      <c r="I63" s="12">
        <f t="shared" si="4"/>
        <v>20220536410102</v>
      </c>
      <c r="J63" s="39">
        <f>J64+1</f>
        <v>3102</v>
      </c>
      <c r="K63" s="1" t="s">
        <v>904</v>
      </c>
      <c r="L63" s="28"/>
      <c r="M63" s="26"/>
      <c r="N63" s="26"/>
      <c r="O63" s="26"/>
      <c r="P63" s="26"/>
      <c r="Q63" s="29"/>
      <c r="R63" s="28"/>
      <c r="S63" s="26"/>
      <c r="T63" s="26"/>
      <c r="U63" s="26"/>
      <c r="V63" s="26"/>
      <c r="W63" s="29"/>
      <c r="X63" s="1" t="s">
        <v>911</v>
      </c>
      <c r="Y63" s="39">
        <f t="shared" si="6"/>
        <v>3002</v>
      </c>
      <c r="Z63" s="12">
        <f t="shared" si="7"/>
        <v>20220536340104</v>
      </c>
      <c r="AA63" s="10">
        <v>6340104</v>
      </c>
      <c r="AB63" s="10">
        <v>2</v>
      </c>
      <c r="AC63" s="209" t="s">
        <v>854</v>
      </c>
      <c r="AD63" s="208">
        <f>IF((MOD($AB63,2)=1),(($AB63+1)/2)+ROTATION!$B$19-1,(($AB63/2)+ROTATION!$B$19-1))</f>
        <v>17</v>
      </c>
      <c r="AE63" s="44" t="str">
        <f t="shared" si="8"/>
        <v>B</v>
      </c>
      <c r="AF63" s="204">
        <f>ROTATION!$B$20+$AB63-1</f>
        <v>34</v>
      </c>
      <c r="AH63" s="216">
        <f t="shared" si="9"/>
        <v>3</v>
      </c>
    </row>
    <row r="64" spans="1:34" ht="13.5" thickBot="1">
      <c r="A64" s="216">
        <f>IF(MOD(($G64-$K$3+33),32)=0,32,MOD(($G64-$K$3+33),32))</f>
        <v>2</v>
      </c>
      <c r="B64" s="2"/>
      <c r="C64" s="85"/>
      <c r="D64" s="212" t="str">
        <f>IF((MOD($G64,2)=1),"A","B")</f>
        <v>A</v>
      </c>
      <c r="E64" s="197"/>
      <c r="F64" s="209" t="s">
        <v>854</v>
      </c>
      <c r="G64" s="6">
        <v>1</v>
      </c>
      <c r="H64" s="22">
        <v>6400102</v>
      </c>
      <c r="I64" s="12">
        <f t="shared" si="4"/>
        <v>20220536400102</v>
      </c>
      <c r="J64" s="39">
        <v>3101</v>
      </c>
      <c r="K64" s="1" t="s">
        <v>903</v>
      </c>
      <c r="L64" s="235"/>
      <c r="M64" s="236"/>
      <c r="N64" s="236"/>
      <c r="O64" s="236"/>
      <c r="P64" s="236"/>
      <c r="Q64" s="237"/>
      <c r="R64" s="235"/>
      <c r="S64" s="236"/>
      <c r="T64" s="236"/>
      <c r="U64" s="236"/>
      <c r="V64" s="236"/>
      <c r="W64" s="237"/>
      <c r="X64" s="1" t="s">
        <v>910</v>
      </c>
      <c r="Y64" s="39" t="s">
        <v>11</v>
      </c>
      <c r="Z64" s="12">
        <f t="shared" si="7"/>
        <v>20220536330104</v>
      </c>
      <c r="AA64" s="14">
        <v>6330104</v>
      </c>
      <c r="AB64" s="10">
        <v>1</v>
      </c>
      <c r="AC64" s="209" t="s">
        <v>854</v>
      </c>
      <c r="AD64" s="85">
        <f>IF((MOD($AB64,2)=1),(($AB64+1)/2)+ROTATION!$B$19-1,(($AB64/2)+ROTATION!$B$19-1))</f>
        <v>17</v>
      </c>
      <c r="AE64" s="212" t="str">
        <f>IF((MOD($AB64,2)=1),"A","B")</f>
        <v>A</v>
      </c>
      <c r="AF64" s="197">
        <f>ROTATION!$B$20+$AB64-1</f>
        <v>33</v>
      </c>
      <c r="AH64" s="215">
        <f>IF(MOD(($G64-$K$3+33),32)=0,32,MOD(($G64-$K$3+33),32))</f>
        <v>2</v>
      </c>
    </row>
    <row r="65" spans="1:34" ht="13.5" thickBot="1">
      <c r="A65" s="202" t="s">
        <v>732</v>
      </c>
      <c r="B65" s="2"/>
      <c r="C65" s="47" t="s">
        <v>16</v>
      </c>
      <c r="D65" s="2"/>
      <c r="E65" s="48" t="s">
        <v>17</v>
      </c>
      <c r="F65" s="202" t="s">
        <v>855</v>
      </c>
      <c r="G65" s="16" t="s">
        <v>10</v>
      </c>
      <c r="H65" s="16" t="s">
        <v>1</v>
      </c>
      <c r="I65" s="357" t="s">
        <v>1</v>
      </c>
      <c r="J65" s="16" t="s">
        <v>2</v>
      </c>
      <c r="K65" s="15" t="s">
        <v>0</v>
      </c>
      <c r="L65" s="4">
        <v>6</v>
      </c>
      <c r="M65" s="9">
        <v>5</v>
      </c>
      <c r="N65" s="9">
        <v>4</v>
      </c>
      <c r="O65" s="9">
        <v>3</v>
      </c>
      <c r="P65" s="9">
        <v>2</v>
      </c>
      <c r="Q65" s="5">
        <v>1</v>
      </c>
      <c r="R65" s="4">
        <v>1</v>
      </c>
      <c r="S65" s="9">
        <v>2</v>
      </c>
      <c r="T65" s="9">
        <v>3</v>
      </c>
      <c r="U65" s="9">
        <v>4</v>
      </c>
      <c r="V65" s="9">
        <v>5</v>
      </c>
      <c r="W65" s="5">
        <v>6</v>
      </c>
      <c r="X65" s="17" t="s">
        <v>0</v>
      </c>
      <c r="Y65" s="17" t="s">
        <v>2</v>
      </c>
      <c r="Z65" s="16" t="s">
        <v>1</v>
      </c>
      <c r="AA65" s="16" t="s">
        <v>1</v>
      </c>
      <c r="AB65" s="16" t="s">
        <v>10</v>
      </c>
      <c r="AC65" s="202" t="s">
        <v>855</v>
      </c>
      <c r="AD65" s="4" t="s">
        <v>16</v>
      </c>
      <c r="AE65" s="9"/>
      <c r="AF65" s="5" t="s">
        <v>17</v>
      </c>
      <c r="AH65" s="202" t="s">
        <v>732</v>
      </c>
    </row>
    <row r="66" spans="1:34" ht="13.5" thickBot="1">
      <c r="A66" s="215" t="s">
        <v>733</v>
      </c>
      <c r="B66" s="2"/>
      <c r="C66" s="47"/>
      <c r="D66" s="2" t="s">
        <v>18</v>
      </c>
      <c r="E66" s="48"/>
      <c r="F66" s="216" t="s">
        <v>856</v>
      </c>
      <c r="G66" s="18"/>
      <c r="H66" s="21"/>
      <c r="I66" s="238"/>
      <c r="J66" s="239"/>
      <c r="K66" s="21"/>
      <c r="L66" s="240"/>
      <c r="M66" s="240"/>
      <c r="N66" s="240"/>
      <c r="O66" s="240"/>
      <c r="P66" s="240"/>
      <c r="Q66" s="240"/>
      <c r="R66" s="240"/>
      <c r="S66" s="240"/>
      <c r="T66" s="240"/>
      <c r="U66" s="240"/>
      <c r="V66" s="240"/>
      <c r="W66" s="240"/>
      <c r="X66" s="21"/>
      <c r="Y66" s="239"/>
      <c r="Z66" s="238"/>
      <c r="AA66" s="21"/>
      <c r="AB66" s="20"/>
      <c r="AC66" s="216" t="s">
        <v>856</v>
      </c>
      <c r="AD66" s="47"/>
      <c r="AE66" s="2" t="s">
        <v>18</v>
      </c>
      <c r="AF66" s="48"/>
      <c r="AH66" s="215" t="s">
        <v>733</v>
      </c>
    </row>
    <row r="67" spans="1:34" ht="13.5" thickBot="1">
      <c r="A67" s="205" t="s">
        <v>741</v>
      </c>
      <c r="B67" s="224"/>
      <c r="C67" s="49"/>
      <c r="D67" s="243"/>
      <c r="E67" s="50"/>
      <c r="F67" s="215"/>
      <c r="G67" s="49" t="s">
        <v>748</v>
      </c>
      <c r="H67" s="188"/>
      <c r="I67" s="356"/>
      <c r="J67" s="188"/>
      <c r="K67" s="188"/>
      <c r="L67" s="210" t="s">
        <v>794</v>
      </c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210" t="s">
        <v>794</v>
      </c>
      <c r="X67" s="188"/>
      <c r="Y67" s="188"/>
      <c r="Z67" s="188"/>
      <c r="AA67" s="188"/>
      <c r="AB67" s="50" t="s">
        <v>749</v>
      </c>
      <c r="AC67" s="215"/>
      <c r="AD67" s="49"/>
      <c r="AE67" s="243"/>
      <c r="AF67" s="50"/>
      <c r="AH67" s="205" t="s">
        <v>741</v>
      </c>
    </row>
    <row r="69" spans="10:29" ht="12.75">
      <c r="J69" s="41"/>
      <c r="Q69" s="41" t="s">
        <v>7</v>
      </c>
      <c r="AC69"/>
    </row>
    <row r="70" ht="12.75">
      <c r="AC70"/>
    </row>
    <row r="71" spans="18:29" ht="12.75">
      <c r="R71" t="s">
        <v>755</v>
      </c>
      <c r="AC71"/>
    </row>
    <row r="72" spans="12:29" ht="12.75">
      <c r="L72" s="40"/>
      <c r="S72" s="40" t="s">
        <v>4</v>
      </c>
      <c r="AC72"/>
    </row>
    <row r="73" spans="12:29" ht="12.75">
      <c r="L73" s="40"/>
      <c r="S73" s="40"/>
      <c r="T73" t="s">
        <v>8</v>
      </c>
      <c r="AC73"/>
    </row>
    <row r="74" spans="4:29" ht="12.75">
      <c r="D74" s="310"/>
      <c r="E74" s="310"/>
      <c r="F74" s="310"/>
      <c r="G74" s="310"/>
      <c r="H74" s="311"/>
      <c r="I74" s="358"/>
      <c r="J74" s="312"/>
      <c r="K74" s="314" t="s">
        <v>851</v>
      </c>
      <c r="L74" s="312"/>
      <c r="N74" s="43" t="s">
        <v>852</v>
      </c>
      <c r="S74" s="40" t="s">
        <v>3</v>
      </c>
      <c r="AC74"/>
    </row>
    <row r="75" spans="2:29" ht="12.75">
      <c r="B75" s="43" t="s">
        <v>16</v>
      </c>
      <c r="D75" s="313" t="s">
        <v>850</v>
      </c>
      <c r="E75" s="310"/>
      <c r="F75" s="310"/>
      <c r="G75" s="310"/>
      <c r="H75" s="311"/>
      <c r="K75" s="181"/>
      <c r="N75" s="43"/>
      <c r="S75" s="40"/>
      <c r="T75" t="s">
        <v>9</v>
      </c>
      <c r="AC75"/>
    </row>
    <row r="76" spans="4:29" ht="12.75">
      <c r="D76" s="310"/>
      <c r="E76" s="310"/>
      <c r="F76" s="310"/>
      <c r="G76" s="310"/>
      <c r="H76" s="311"/>
      <c r="I76" s="358"/>
      <c r="J76" s="312"/>
      <c r="K76" s="314" t="s">
        <v>851</v>
      </c>
      <c r="L76" s="312"/>
      <c r="N76" s="43" t="s">
        <v>853</v>
      </c>
      <c r="S76" s="40"/>
      <c r="AC76"/>
    </row>
    <row r="77" spans="18:29" ht="12.75">
      <c r="R77" t="s">
        <v>756</v>
      </c>
      <c r="AC77"/>
    </row>
    <row r="78" spans="12:29" ht="12.75">
      <c r="L78" s="40"/>
      <c r="S78" s="40" t="s">
        <v>5</v>
      </c>
      <c r="AC78"/>
    </row>
    <row r="79" spans="12:29" ht="12.75">
      <c r="L79" s="40"/>
      <c r="S79" s="40"/>
      <c r="T79" t="s">
        <v>9</v>
      </c>
      <c r="AC79"/>
    </row>
    <row r="80" spans="12:29" ht="12.75">
      <c r="L80" s="40"/>
      <c r="S80" s="40" t="s">
        <v>6</v>
      </c>
      <c r="AC80"/>
    </row>
    <row r="81" spans="20:29" ht="12.75">
      <c r="T81" t="s">
        <v>8</v>
      </c>
      <c r="AC81"/>
    </row>
    <row r="84" ht="12.75">
      <c r="G84" t="s">
        <v>793</v>
      </c>
    </row>
    <row r="86" ht="12.75">
      <c r="J86" s="42" t="s">
        <v>891</v>
      </c>
    </row>
  </sheetData>
  <printOptions/>
  <pageMargins left="0.75" right="0.75" top="1" bottom="1" header="0.5" footer="0.5"/>
  <pageSetup fitToHeight="1" fitToWidth="1" horizontalDpi="600" verticalDpi="600" orientation="landscape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4">
      <selection activeCell="M41" sqref="M41"/>
    </sheetView>
  </sheetViews>
  <sheetFormatPr defaultColWidth="9.140625" defaultRowHeight="12.75"/>
  <sheetData>
    <row r="1" ht="12.75">
      <c r="A1" s="42" t="s">
        <v>743</v>
      </c>
    </row>
    <row r="3" spans="2:8" ht="12.75">
      <c r="B3" t="s">
        <v>738</v>
      </c>
      <c r="E3" s="181" t="s">
        <v>889</v>
      </c>
      <c r="G3" s="46">
        <f>ROTATION!$B$12</f>
        <v>32</v>
      </c>
      <c r="H3" s="198" t="s">
        <v>742</v>
      </c>
    </row>
    <row r="6" spans="2:9" ht="12.75">
      <c r="B6" t="s">
        <v>801</v>
      </c>
      <c r="D6" t="s">
        <v>802</v>
      </c>
      <c r="G6" t="s">
        <v>801</v>
      </c>
      <c r="I6" t="s">
        <v>802</v>
      </c>
    </row>
    <row r="7" ht="13.5" thickBot="1"/>
    <row r="8" spans="2:10" ht="13.5" thickBot="1">
      <c r="B8" s="77" t="s">
        <v>744</v>
      </c>
      <c r="C8" s="45" t="s">
        <v>745</v>
      </c>
      <c r="D8" s="211" t="s">
        <v>747</v>
      </c>
      <c r="E8" s="90" t="s">
        <v>746</v>
      </c>
      <c r="G8" s="77" t="s">
        <v>744</v>
      </c>
      <c r="H8" s="196" t="s">
        <v>745</v>
      </c>
      <c r="I8" s="77" t="s">
        <v>747</v>
      </c>
      <c r="J8" s="90" t="s">
        <v>746</v>
      </c>
    </row>
    <row r="9" spans="2:10" ht="12.75">
      <c r="B9" s="77">
        <v>1</v>
      </c>
      <c r="C9" s="196">
        <v>0</v>
      </c>
      <c r="D9" s="211">
        <f>'B3 Channels'!C$8</f>
        <v>15</v>
      </c>
      <c r="E9" s="90"/>
      <c r="G9" s="77">
        <v>0</v>
      </c>
      <c r="H9" s="196">
        <v>0</v>
      </c>
      <c r="I9" s="211">
        <f>D9</f>
        <v>15</v>
      </c>
      <c r="J9" s="90"/>
    </row>
    <row r="10" spans="2:10" ht="12.75">
      <c r="B10" s="208"/>
      <c r="C10" s="204">
        <v>1</v>
      </c>
      <c r="D10" s="44">
        <f>D9</f>
        <v>15</v>
      </c>
      <c r="E10" s="209">
        <f>IF(D9=D11,,D11)</f>
        <v>16</v>
      </c>
      <c r="G10" s="208"/>
      <c r="H10" s="204">
        <v>1</v>
      </c>
      <c r="I10" s="44">
        <f aca="true" t="shared" si="0" ref="I10:I32">D10</f>
        <v>15</v>
      </c>
      <c r="J10" s="209">
        <f>IF(I9=I11,,I11)</f>
        <v>16</v>
      </c>
    </row>
    <row r="11" spans="2:10" ht="12.75">
      <c r="B11" s="208"/>
      <c r="C11" s="204">
        <v>2</v>
      </c>
      <c r="D11" s="44">
        <f>'B3 Channels'!C$39</f>
        <v>16</v>
      </c>
      <c r="E11" s="209"/>
      <c r="G11" s="208"/>
      <c r="H11" s="204">
        <v>2</v>
      </c>
      <c r="I11" s="44">
        <f t="shared" si="0"/>
        <v>16</v>
      </c>
      <c r="J11" s="209"/>
    </row>
    <row r="12" spans="2:10" ht="12.75">
      <c r="B12" s="208"/>
      <c r="C12" s="204">
        <v>3</v>
      </c>
      <c r="D12" s="44">
        <f>'B3 Channels'!C$38</f>
        <v>16</v>
      </c>
      <c r="E12" s="209"/>
      <c r="G12" s="208"/>
      <c r="H12" s="204">
        <v>3</v>
      </c>
      <c r="I12" s="44">
        <f t="shared" si="0"/>
        <v>16</v>
      </c>
      <c r="J12" s="209"/>
    </row>
    <row r="13" spans="2:10" ht="12.75">
      <c r="B13" s="208"/>
      <c r="C13" s="204">
        <v>4</v>
      </c>
      <c r="D13" s="44">
        <f>D12</f>
        <v>16</v>
      </c>
      <c r="E13" s="209">
        <f>IF(D12=D14,,D14)</f>
        <v>1</v>
      </c>
      <c r="G13" s="208"/>
      <c r="H13" s="204">
        <v>4</v>
      </c>
      <c r="I13" s="44">
        <f t="shared" si="0"/>
        <v>16</v>
      </c>
      <c r="J13" s="209">
        <f>IF(I12=I14,,I14)</f>
        <v>1</v>
      </c>
    </row>
    <row r="14" spans="2:10" ht="12.75">
      <c r="B14" s="208"/>
      <c r="C14" s="204">
        <v>5</v>
      </c>
      <c r="D14" s="44">
        <f>'B3 Channels'!C$37</f>
        <v>1</v>
      </c>
      <c r="E14" s="209"/>
      <c r="G14" s="208"/>
      <c r="H14" s="204">
        <v>5</v>
      </c>
      <c r="I14" s="44">
        <f t="shared" si="0"/>
        <v>1</v>
      </c>
      <c r="J14" s="209"/>
    </row>
    <row r="15" spans="2:10" ht="12.75">
      <c r="B15" s="208"/>
      <c r="C15" s="204">
        <v>6</v>
      </c>
      <c r="D15" s="44">
        <f>'B3 Channels'!C$36</f>
        <v>1</v>
      </c>
      <c r="E15" s="209"/>
      <c r="G15" s="208"/>
      <c r="H15" s="204">
        <v>6</v>
      </c>
      <c r="I15" s="44">
        <f t="shared" si="0"/>
        <v>1</v>
      </c>
      <c r="J15" s="209"/>
    </row>
    <row r="16" spans="2:10" ht="12.75">
      <c r="B16" s="208"/>
      <c r="C16" s="204">
        <v>7</v>
      </c>
      <c r="D16" s="44">
        <f>D15</f>
        <v>1</v>
      </c>
      <c r="E16" s="209">
        <f>IF(D15=D17,,D17)</f>
        <v>2</v>
      </c>
      <c r="G16" s="208"/>
      <c r="H16" s="204">
        <v>7</v>
      </c>
      <c r="I16" s="44">
        <f t="shared" si="0"/>
        <v>1</v>
      </c>
      <c r="J16" s="209">
        <f>IF(I15=I17,,I17)</f>
        <v>2</v>
      </c>
    </row>
    <row r="17" spans="2:10" ht="12.75">
      <c r="B17" s="208"/>
      <c r="C17" s="204">
        <v>8</v>
      </c>
      <c r="D17" s="44">
        <f>'B3 Channels'!C$35</f>
        <v>2</v>
      </c>
      <c r="E17" s="209"/>
      <c r="G17" s="208"/>
      <c r="H17" s="204">
        <v>8</v>
      </c>
      <c r="I17" s="44">
        <f t="shared" si="0"/>
        <v>2</v>
      </c>
      <c r="J17" s="209"/>
    </row>
    <row r="18" spans="2:10" ht="12.75">
      <c r="B18" s="208"/>
      <c r="C18" s="204">
        <v>9</v>
      </c>
      <c r="D18" s="44">
        <f>'B3 Channels'!C$34</f>
        <v>2</v>
      </c>
      <c r="E18" s="209"/>
      <c r="G18" s="208"/>
      <c r="H18" s="204">
        <v>9</v>
      </c>
      <c r="I18" s="44">
        <f t="shared" si="0"/>
        <v>2</v>
      </c>
      <c r="J18" s="209"/>
    </row>
    <row r="19" spans="2:10" ht="12.75">
      <c r="B19" s="208"/>
      <c r="C19" s="204">
        <v>10</v>
      </c>
      <c r="D19" s="44">
        <f>D18</f>
        <v>2</v>
      </c>
      <c r="E19" s="209">
        <f>IF(D18=D20,,D20)</f>
        <v>3</v>
      </c>
      <c r="G19" s="208"/>
      <c r="H19" s="204">
        <v>10</v>
      </c>
      <c r="I19" s="44">
        <f t="shared" si="0"/>
        <v>2</v>
      </c>
      <c r="J19" s="209">
        <f>IF(I18=I20,,I20)</f>
        <v>3</v>
      </c>
    </row>
    <row r="20" spans="2:10" ht="13.5" thickBot="1">
      <c r="B20" s="85"/>
      <c r="C20" s="197">
        <v>11</v>
      </c>
      <c r="D20" s="212">
        <f>'B3 Channels'!C$33</f>
        <v>3</v>
      </c>
      <c r="E20" s="97"/>
      <c r="G20" s="85"/>
      <c r="H20" s="197">
        <v>11</v>
      </c>
      <c r="I20" s="212">
        <f t="shared" si="0"/>
        <v>3</v>
      </c>
      <c r="J20" s="97"/>
    </row>
    <row r="21" spans="2:10" ht="12.75">
      <c r="B21" s="77">
        <v>3</v>
      </c>
      <c r="C21" s="196">
        <v>0</v>
      </c>
      <c r="D21" s="211">
        <f>'B3 Channels'!C$32</f>
        <v>3</v>
      </c>
      <c r="E21" s="90"/>
      <c r="G21" s="77">
        <v>2</v>
      </c>
      <c r="H21" s="196">
        <v>0</v>
      </c>
      <c r="I21" s="211">
        <f t="shared" si="0"/>
        <v>3</v>
      </c>
      <c r="J21" s="90"/>
    </row>
    <row r="22" spans="2:10" ht="12.75">
      <c r="B22" s="208"/>
      <c r="C22" s="204">
        <v>1</v>
      </c>
      <c r="D22" s="44">
        <f>D21</f>
        <v>3</v>
      </c>
      <c r="E22" s="209">
        <f>IF(D21=D23,,D23)</f>
        <v>4</v>
      </c>
      <c r="G22" s="208"/>
      <c r="H22" s="204">
        <v>1</v>
      </c>
      <c r="I22" s="44">
        <f t="shared" si="0"/>
        <v>3</v>
      </c>
      <c r="J22" s="209">
        <f>IF(I21=I23,,I23)</f>
        <v>4</v>
      </c>
    </row>
    <row r="23" spans="2:10" ht="12.75">
      <c r="B23" s="208"/>
      <c r="C23" s="204">
        <v>2</v>
      </c>
      <c r="D23" s="44">
        <f>'B3 Channels'!C$31</f>
        <v>4</v>
      </c>
      <c r="E23" s="209"/>
      <c r="G23" s="208"/>
      <c r="H23" s="204">
        <v>2</v>
      </c>
      <c r="I23" s="44">
        <f t="shared" si="0"/>
        <v>4</v>
      </c>
      <c r="J23" s="209"/>
    </row>
    <row r="24" spans="2:10" ht="12.75">
      <c r="B24" s="208"/>
      <c r="C24" s="204">
        <v>3</v>
      </c>
      <c r="D24" s="44">
        <f>'B3 Channels'!C$30</f>
        <v>4</v>
      </c>
      <c r="E24" s="209"/>
      <c r="G24" s="208"/>
      <c r="H24" s="204">
        <v>3</v>
      </c>
      <c r="I24" s="44">
        <f t="shared" si="0"/>
        <v>4</v>
      </c>
      <c r="J24" s="209"/>
    </row>
    <row r="25" spans="2:10" ht="12.75">
      <c r="B25" s="208"/>
      <c r="C25" s="204">
        <v>4</v>
      </c>
      <c r="D25" s="44">
        <f>D24</f>
        <v>4</v>
      </c>
      <c r="E25" s="209">
        <f>IF(D24=D26,,D26)</f>
        <v>5</v>
      </c>
      <c r="G25" s="208"/>
      <c r="H25" s="204">
        <v>4</v>
      </c>
      <c r="I25" s="44">
        <f t="shared" si="0"/>
        <v>4</v>
      </c>
      <c r="J25" s="209">
        <f>IF(I24=I26,,I26)</f>
        <v>5</v>
      </c>
    </row>
    <row r="26" spans="2:10" ht="12.75">
      <c r="B26" s="208"/>
      <c r="C26" s="204">
        <v>5</v>
      </c>
      <c r="D26" s="44">
        <f>'B3 Channels'!C$29</f>
        <v>5</v>
      </c>
      <c r="E26" s="209"/>
      <c r="G26" s="208"/>
      <c r="H26" s="204">
        <v>5</v>
      </c>
      <c r="I26" s="44">
        <f t="shared" si="0"/>
        <v>5</v>
      </c>
      <c r="J26" s="209"/>
    </row>
    <row r="27" spans="2:10" ht="12.75">
      <c r="B27" s="208"/>
      <c r="C27" s="204">
        <v>6</v>
      </c>
      <c r="D27" s="44">
        <f>'B3 Channels'!C$28</f>
        <v>5</v>
      </c>
      <c r="E27" s="209"/>
      <c r="G27" s="208"/>
      <c r="H27" s="204">
        <v>6</v>
      </c>
      <c r="I27" s="44">
        <f t="shared" si="0"/>
        <v>5</v>
      </c>
      <c r="J27" s="209"/>
    </row>
    <row r="28" spans="2:10" ht="12.75">
      <c r="B28" s="208"/>
      <c r="C28" s="204">
        <v>7</v>
      </c>
      <c r="D28" s="44">
        <f>D27</f>
        <v>5</v>
      </c>
      <c r="E28" s="209">
        <f>IF(D27=D29,,D29)</f>
        <v>6</v>
      </c>
      <c r="G28" s="208"/>
      <c r="H28" s="204">
        <v>7</v>
      </c>
      <c r="I28" s="44">
        <f t="shared" si="0"/>
        <v>5</v>
      </c>
      <c r="J28" s="209">
        <f>IF(I27=I29,,I29)</f>
        <v>6</v>
      </c>
    </row>
    <row r="29" spans="2:10" ht="12.75">
      <c r="B29" s="208"/>
      <c r="C29" s="204">
        <v>8</v>
      </c>
      <c r="D29" s="44">
        <f>'B3 Channels'!C$27</f>
        <v>6</v>
      </c>
      <c r="E29" s="209"/>
      <c r="G29" s="208"/>
      <c r="H29" s="204">
        <v>8</v>
      </c>
      <c r="I29" s="44">
        <f t="shared" si="0"/>
        <v>6</v>
      </c>
      <c r="J29" s="209"/>
    </row>
    <row r="30" spans="2:10" ht="12.75">
      <c r="B30" s="208"/>
      <c r="C30" s="204">
        <v>9</v>
      </c>
      <c r="D30" s="44">
        <f>'B3 Channels'!C$26</f>
        <v>6</v>
      </c>
      <c r="E30" s="209"/>
      <c r="G30" s="208"/>
      <c r="H30" s="204">
        <v>9</v>
      </c>
      <c r="I30" s="44">
        <f t="shared" si="0"/>
        <v>6</v>
      </c>
      <c r="J30" s="209"/>
    </row>
    <row r="31" spans="2:10" ht="12.75">
      <c r="B31" s="208"/>
      <c r="C31" s="204">
        <v>10</v>
      </c>
      <c r="D31" s="44">
        <f>D30</f>
        <v>6</v>
      </c>
      <c r="E31" s="209">
        <f>IF(D30=D32,,D32)</f>
        <v>7</v>
      </c>
      <c r="G31" s="208"/>
      <c r="H31" s="204">
        <v>10</v>
      </c>
      <c r="I31" s="44">
        <f t="shared" si="0"/>
        <v>6</v>
      </c>
      <c r="J31" s="209">
        <f>IF(I30=I32,,I32)</f>
        <v>7</v>
      </c>
    </row>
    <row r="32" spans="2:10" ht="13.5" thickBot="1">
      <c r="B32" s="85"/>
      <c r="C32" s="197">
        <v>11</v>
      </c>
      <c r="D32" s="212">
        <f>'B3 Channels'!C$25</f>
        <v>7</v>
      </c>
      <c r="E32" s="97"/>
      <c r="G32" s="85"/>
      <c r="H32" s="197">
        <v>11</v>
      </c>
      <c r="I32" s="212">
        <f t="shared" si="0"/>
        <v>7</v>
      </c>
      <c r="J32" s="97"/>
    </row>
    <row r="34" ht="12.75">
      <c r="B34" s="198" t="s">
        <v>902</v>
      </c>
    </row>
    <row r="36" spans="1:2" ht="12.75">
      <c r="A36" s="42" t="s">
        <v>895</v>
      </c>
      <c r="B36" t="s">
        <v>894</v>
      </c>
    </row>
    <row r="37" ht="13.5" thickBot="1"/>
    <row r="38" spans="2:4" ht="12.75">
      <c r="B38" s="342" t="s">
        <v>749</v>
      </c>
      <c r="C38" s="343"/>
      <c r="D38" s="344" t="s">
        <v>748</v>
      </c>
    </row>
    <row r="39" spans="2:4" ht="12.75">
      <c r="B39" s="345" t="s">
        <v>896</v>
      </c>
      <c r="C39" s="247" t="s">
        <v>897</v>
      </c>
      <c r="D39" s="346" t="s">
        <v>896</v>
      </c>
    </row>
    <row r="40" spans="2:4" ht="12.75">
      <c r="B40" s="208">
        <v>3</v>
      </c>
      <c r="C40" s="44">
        <v>1</v>
      </c>
      <c r="D40" s="209">
        <v>1</v>
      </c>
    </row>
    <row r="41" spans="2:4" ht="12.75">
      <c r="B41" s="208">
        <v>4</v>
      </c>
      <c r="C41" s="44">
        <v>2</v>
      </c>
      <c r="D41" s="209">
        <v>2</v>
      </c>
    </row>
    <row r="42" spans="2:4" ht="12.75">
      <c r="B42" s="208">
        <v>7</v>
      </c>
      <c r="C42" s="44">
        <v>3</v>
      </c>
      <c r="D42" s="209">
        <v>5</v>
      </c>
    </row>
    <row r="43" spans="2:4" ht="12.75">
      <c r="B43" s="208">
        <v>8</v>
      </c>
      <c r="C43" s="44">
        <v>4</v>
      </c>
      <c r="D43" s="209">
        <v>6</v>
      </c>
    </row>
    <row r="44" spans="2:4" ht="12.75">
      <c r="B44" s="208">
        <v>11</v>
      </c>
      <c r="C44" s="44">
        <v>5</v>
      </c>
      <c r="D44" s="209">
        <v>9</v>
      </c>
    </row>
    <row r="45" spans="2:4" ht="12.75">
      <c r="B45" s="208">
        <v>12</v>
      </c>
      <c r="C45" s="44">
        <v>6</v>
      </c>
      <c r="D45" s="209">
        <v>10</v>
      </c>
    </row>
    <row r="46" spans="2:4" ht="12.75">
      <c r="B46" s="208">
        <v>15</v>
      </c>
      <c r="C46" s="44">
        <v>7</v>
      </c>
      <c r="D46" s="209">
        <v>13</v>
      </c>
    </row>
    <row r="47" spans="2:4" ht="13.5" thickBot="1">
      <c r="B47" s="85">
        <v>16</v>
      </c>
      <c r="C47" s="212">
        <v>8</v>
      </c>
      <c r="D47" s="97">
        <v>14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70"/>
  <sheetViews>
    <sheetView workbookViewId="0" topLeftCell="A27">
      <selection activeCell="A71" sqref="A71"/>
    </sheetView>
  </sheetViews>
  <sheetFormatPr defaultColWidth="9.140625" defaultRowHeight="12.75"/>
  <cols>
    <col min="1" max="2" width="9.140625" style="43" customWidth="1"/>
    <col min="3" max="3" width="2.7109375" style="43" customWidth="1"/>
    <col min="4" max="5" width="9.140625" style="43" customWidth="1"/>
    <col min="6" max="6" width="2.7109375" style="43" customWidth="1"/>
    <col min="7" max="8" width="9.140625" style="43" customWidth="1"/>
    <col min="9" max="9" width="2.7109375" style="43" customWidth="1"/>
    <col min="10" max="11" width="9.140625" style="43" customWidth="1"/>
    <col min="12" max="12" width="2.7109375" style="43" customWidth="1"/>
    <col min="13" max="14" width="9.140625" style="43" customWidth="1"/>
    <col min="15" max="15" width="2.7109375" style="43" customWidth="1"/>
    <col min="16" max="17" width="9.140625" style="43" customWidth="1"/>
  </cols>
  <sheetData>
    <row r="4" spans="1:17" ht="12.75">
      <c r="A4" s="247" t="s">
        <v>796</v>
      </c>
      <c r="B4" s="247" t="s">
        <v>797</v>
      </c>
      <c r="C4" s="247"/>
      <c r="D4" s="247" t="s">
        <v>796</v>
      </c>
      <c r="E4" s="247" t="s">
        <v>797</v>
      </c>
      <c r="F4" s="247"/>
      <c r="G4" s="247" t="s">
        <v>796</v>
      </c>
      <c r="H4" s="247" t="s">
        <v>797</v>
      </c>
      <c r="I4" s="247"/>
      <c r="J4" s="247" t="s">
        <v>796</v>
      </c>
      <c r="K4" s="247" t="s">
        <v>797</v>
      </c>
      <c r="L4" s="247"/>
      <c r="M4" s="247" t="s">
        <v>796</v>
      </c>
      <c r="N4" s="247" t="s">
        <v>797</v>
      </c>
      <c r="O4" s="247"/>
      <c r="P4" s="247" t="s">
        <v>796</v>
      </c>
      <c r="Q4" s="247" t="s">
        <v>797</v>
      </c>
    </row>
    <row r="5" spans="1:17" ht="12.75">
      <c r="A5" s="246" t="str">
        <f>'B3 Channels'!J8</f>
        <v>C1-00</v>
      </c>
      <c r="B5" s="246" t="str">
        <f>'B3 Cables'!J8</f>
        <v>21-18-01-6</v>
      </c>
      <c r="C5" s="246"/>
      <c r="D5" s="246" t="str">
        <f>'B3 Channels'!K8</f>
        <v>C1-01</v>
      </c>
      <c r="E5" s="246" t="str">
        <f>'B3 Cables'!K8</f>
        <v>21-18-01-5</v>
      </c>
      <c r="F5" s="246"/>
      <c r="G5" s="246" t="str">
        <f>'B3 Channels'!L8</f>
        <v>C1-02</v>
      </c>
      <c r="H5" s="246" t="str">
        <f>'B3 Cables'!L8</f>
        <v>21-18-01-4</v>
      </c>
      <c r="I5" s="246"/>
      <c r="J5" s="246" t="str">
        <f>'B3 Channels'!M8</f>
        <v>C1-03</v>
      </c>
      <c r="K5" s="246" t="str">
        <f>'B3 Cables'!M8</f>
        <v>21-18-01-3</v>
      </c>
      <c r="L5" s="246"/>
      <c r="M5" s="246" t="str">
        <f>'B3 Channels'!N8</f>
        <v>C1-04</v>
      </c>
      <c r="N5" s="246" t="str">
        <f>'B3 Cables'!N8</f>
        <v>21-18-01-2</v>
      </c>
      <c r="O5" s="246"/>
      <c r="P5" s="246" t="str">
        <f>'B3 Channels'!O8</f>
        <v>C1-05</v>
      </c>
      <c r="Q5" s="246" t="str">
        <f>'B3 Cables'!O8</f>
        <v>21-18-01-1</v>
      </c>
    </row>
    <row r="6" spans="1:17" ht="12.75">
      <c r="A6" s="246" t="str">
        <f>'B3 Channels'!J9</f>
        <v>C7-47</v>
      </c>
      <c r="B6" s="246" t="str">
        <f>'B3 Cables'!J9</f>
        <v>23-25-08-6</v>
      </c>
      <c r="C6" s="246"/>
      <c r="D6" s="246" t="str">
        <f>'B3 Channels'!K9</f>
        <v>C7-46</v>
      </c>
      <c r="E6" s="246" t="str">
        <f>'B3 Cables'!K9</f>
        <v>23-25-08-5</v>
      </c>
      <c r="F6" s="246"/>
      <c r="G6" s="246" t="str">
        <f>'B3 Channels'!L9</f>
        <v>C7-45</v>
      </c>
      <c r="H6" s="246" t="str">
        <f>'B3 Cables'!L9</f>
        <v>23-25-08-4</v>
      </c>
      <c r="I6" s="246"/>
      <c r="J6" s="246" t="str">
        <f>'B3 Channels'!M9</f>
        <v>C7-44</v>
      </c>
      <c r="K6" s="246" t="str">
        <f>'B3 Cables'!M9</f>
        <v>23-25-08-3</v>
      </c>
      <c r="L6" s="246"/>
      <c r="M6" s="246" t="str">
        <f>'B3 Channels'!N9</f>
        <v>C7-43</v>
      </c>
      <c r="N6" s="246" t="str">
        <f>'B3 Cables'!N9</f>
        <v>23-25-08-2</v>
      </c>
      <c r="O6" s="246"/>
      <c r="P6" s="246" t="str">
        <f>'B3 Channels'!O9</f>
        <v>C7-42</v>
      </c>
      <c r="Q6" s="246" t="str">
        <f>'B3 Cables'!O9</f>
        <v>23-25-08-1</v>
      </c>
    </row>
    <row r="7" spans="1:17" ht="12.75">
      <c r="A7" s="246" t="str">
        <f>'B3 Channels'!J10</f>
        <v>C7-36</v>
      </c>
      <c r="B7" s="246" t="str">
        <f>'B3 Cables'!J10</f>
        <v>23-25-07-6</v>
      </c>
      <c r="C7" s="246"/>
      <c r="D7" s="246" t="str">
        <f>'B3 Channels'!K10</f>
        <v>C7-36</v>
      </c>
      <c r="E7" s="246" t="str">
        <f>'B3 Cables'!K10</f>
        <v>23-25-07-5</v>
      </c>
      <c r="F7" s="246"/>
      <c r="G7" s="246" t="str">
        <f>'B3 Channels'!L10</f>
        <v>C7-38</v>
      </c>
      <c r="H7" s="246" t="str">
        <f>'B3 Cables'!L10</f>
        <v>23-25-07-4</v>
      </c>
      <c r="I7" s="246"/>
      <c r="J7" s="246" t="str">
        <f>'B3 Channels'!M10</f>
        <v>C7-39</v>
      </c>
      <c r="K7" s="246" t="str">
        <f>'B3 Cables'!M10</f>
        <v>23-25-07-3</v>
      </c>
      <c r="L7" s="246"/>
      <c r="M7" s="246" t="str">
        <f>'B3 Channels'!N10</f>
        <v>C7-40</v>
      </c>
      <c r="N7" s="246" t="str">
        <f>'B3 Cables'!N10</f>
        <v>23-25-07-2</v>
      </c>
      <c r="O7" s="246"/>
      <c r="P7" s="246" t="str">
        <f>'B3 Channels'!O10</f>
        <v>C7-41</v>
      </c>
      <c r="Q7" s="246" t="str">
        <f>'B3 Cables'!O10</f>
        <v>23-25-07-1</v>
      </c>
    </row>
    <row r="8" spans="1:17" ht="12.75">
      <c r="A8" s="246" t="str">
        <f>'B3 Channels'!J11</f>
        <v>C7-35</v>
      </c>
      <c r="B8" s="246" t="str">
        <f>'B3 Cables'!J11</f>
        <v>23-25-06-6</v>
      </c>
      <c r="C8" s="246"/>
      <c r="D8" s="246" t="str">
        <f>'B3 Channels'!K11</f>
        <v>C7-34</v>
      </c>
      <c r="E8" s="246" t="str">
        <f>'B3 Cables'!K11</f>
        <v>23-25-06-5</v>
      </c>
      <c r="F8" s="246"/>
      <c r="G8" s="246" t="str">
        <f>'B3 Channels'!L11</f>
        <v>C7-33</v>
      </c>
      <c r="H8" s="246" t="str">
        <f>'B3 Cables'!L11</f>
        <v>23-25-06-4</v>
      </c>
      <c r="I8" s="246"/>
      <c r="J8" s="246" t="str">
        <f>'B3 Channels'!M11</f>
        <v>C7-32</v>
      </c>
      <c r="K8" s="246" t="str">
        <f>'B3 Cables'!M11</f>
        <v>23-25-06-3</v>
      </c>
      <c r="L8" s="246"/>
      <c r="M8" s="246" t="str">
        <f>'B3 Channels'!N11</f>
        <v>C7-31</v>
      </c>
      <c r="N8" s="246" t="str">
        <f>'B3 Cables'!N11</f>
        <v>23-25-06-2</v>
      </c>
      <c r="O8" s="246"/>
      <c r="P8" s="246" t="str">
        <f>'B3 Channels'!O11</f>
        <v>C7-30</v>
      </c>
      <c r="Q8" s="246" t="str">
        <f>'B3 Cables'!O11</f>
        <v>23-25-06-1</v>
      </c>
    </row>
    <row r="9" spans="1:17" ht="12.75">
      <c r="A9" s="246" t="str">
        <f>'B3 Channels'!J12</f>
        <v>C7-24</v>
      </c>
      <c r="B9" s="246" t="str">
        <f>'B3 Cables'!J12</f>
        <v>23-25-05-6</v>
      </c>
      <c r="C9" s="246"/>
      <c r="D9" s="246" t="str">
        <f>'B3 Channels'!K12</f>
        <v>C7-25</v>
      </c>
      <c r="E9" s="246" t="str">
        <f>'B3 Cables'!K12</f>
        <v>23-25-05-5</v>
      </c>
      <c r="F9" s="246"/>
      <c r="G9" s="246" t="str">
        <f>'B3 Channels'!L12</f>
        <v>C7-26</v>
      </c>
      <c r="H9" s="246" t="str">
        <f>'B3 Cables'!L12</f>
        <v>23-25-05-4</v>
      </c>
      <c r="I9" s="246"/>
      <c r="J9" s="246" t="str">
        <f>'B3 Channels'!M12</f>
        <v>C7-27</v>
      </c>
      <c r="K9" s="246" t="str">
        <f>'B3 Cables'!M12</f>
        <v>23-25-05-3</v>
      </c>
      <c r="L9" s="246"/>
      <c r="M9" s="246" t="str">
        <f>'B3 Channels'!N12</f>
        <v>C7-28</v>
      </c>
      <c r="N9" s="246" t="str">
        <f>'B3 Cables'!N12</f>
        <v>23-25-05-2</v>
      </c>
      <c r="O9" s="246"/>
      <c r="P9" s="246" t="str">
        <f>'B3 Channels'!O12</f>
        <v>C7-29</v>
      </c>
      <c r="Q9" s="246" t="str">
        <f>'B3 Cables'!O12</f>
        <v>23-25-05-1</v>
      </c>
    </row>
    <row r="10" spans="1:17" ht="12.75">
      <c r="A10" s="246" t="str">
        <f>'B3 Channels'!J13</f>
        <v>C7-23</v>
      </c>
      <c r="B10" s="246" t="str">
        <f>'B3 Cables'!J13</f>
        <v>23-25-04-6</v>
      </c>
      <c r="C10" s="246"/>
      <c r="D10" s="246" t="str">
        <f>'B3 Channels'!K13</f>
        <v>C7-22</v>
      </c>
      <c r="E10" s="246" t="str">
        <f>'B3 Cables'!K13</f>
        <v>23-25-04-5</v>
      </c>
      <c r="F10" s="246"/>
      <c r="G10" s="246" t="str">
        <f>'B3 Channels'!L13</f>
        <v>C7-21</v>
      </c>
      <c r="H10" s="246" t="str">
        <f>'B3 Cables'!L13</f>
        <v>23-25-04-4</v>
      </c>
      <c r="I10" s="246"/>
      <c r="J10" s="246" t="str">
        <f>'B3 Channels'!M13</f>
        <v>C7-20</v>
      </c>
      <c r="K10" s="246" t="str">
        <f>'B3 Cables'!M13</f>
        <v>23-25-04-3</v>
      </c>
      <c r="L10" s="246"/>
      <c r="M10" s="246" t="str">
        <f>'B3 Channels'!N13</f>
        <v>C7-19</v>
      </c>
      <c r="N10" s="246" t="str">
        <f>'B3 Cables'!N13</f>
        <v>23-25-04-2</v>
      </c>
      <c r="O10" s="246"/>
      <c r="P10" s="246" t="str">
        <f>'B3 Channels'!O13</f>
        <v>C7-18</v>
      </c>
      <c r="Q10" s="246" t="str">
        <f>'B3 Cables'!O13</f>
        <v>23-25-04-1</v>
      </c>
    </row>
    <row r="11" spans="1:17" ht="12.75">
      <c r="A11" s="246" t="str">
        <f>'B3 Channels'!J14</f>
        <v>C7-12</v>
      </c>
      <c r="B11" s="246" t="str">
        <f>'B3 Cables'!J14</f>
        <v>23-25-03-6</v>
      </c>
      <c r="C11" s="246"/>
      <c r="D11" s="246" t="str">
        <f>'B3 Channels'!K14</f>
        <v>C7-13</v>
      </c>
      <c r="E11" s="246" t="str">
        <f>'B3 Cables'!K14</f>
        <v>23-25-03-5</v>
      </c>
      <c r="F11" s="246"/>
      <c r="G11" s="246" t="str">
        <f>'B3 Channels'!L14</f>
        <v>C7-14</v>
      </c>
      <c r="H11" s="246" t="str">
        <f>'B3 Cables'!L14</f>
        <v>23-25-03-4</v>
      </c>
      <c r="I11" s="246"/>
      <c r="J11" s="246" t="str">
        <f>'B3 Channels'!M14</f>
        <v>C7-15</v>
      </c>
      <c r="K11" s="246" t="str">
        <f>'B3 Cables'!M14</f>
        <v>23-25-03-3</v>
      </c>
      <c r="L11" s="246"/>
      <c r="M11" s="246" t="str">
        <f>'B3 Channels'!N14</f>
        <v>C7-16</v>
      </c>
      <c r="N11" s="246" t="str">
        <f>'B3 Cables'!N14</f>
        <v>23-25-03-2</v>
      </c>
      <c r="O11" s="246"/>
      <c r="P11" s="246" t="str">
        <f>'B3 Channels'!O14</f>
        <v>C7-17</v>
      </c>
      <c r="Q11" s="246" t="str">
        <f>'B3 Cables'!O14</f>
        <v>23-25-03-1</v>
      </c>
    </row>
    <row r="12" spans="1:17" ht="12.75">
      <c r="A12" s="246" t="str">
        <f>'B3 Channels'!J15</f>
        <v>C7-11</v>
      </c>
      <c r="B12" s="246" t="str">
        <f>'B3 Cables'!J15</f>
        <v>23-25-02-6</v>
      </c>
      <c r="C12" s="246"/>
      <c r="D12" s="246" t="str">
        <f>'B3 Channels'!K15</f>
        <v>C7-10</v>
      </c>
      <c r="E12" s="246" t="str">
        <f>'B3 Cables'!K15</f>
        <v>23-25-02-5</v>
      </c>
      <c r="F12" s="246"/>
      <c r="G12" s="246" t="str">
        <f>'B3 Channels'!L15</f>
        <v>C7-09</v>
      </c>
      <c r="H12" s="246" t="str">
        <f>'B3 Cables'!L15</f>
        <v>23-25-02-4</v>
      </c>
      <c r="I12" s="246"/>
      <c r="J12" s="246" t="str">
        <f>'B3 Channels'!M15</f>
        <v>C7-08</v>
      </c>
      <c r="K12" s="246" t="str">
        <f>'B3 Cables'!M15</f>
        <v>23-25-02-3</v>
      </c>
      <c r="L12" s="246"/>
      <c r="M12" s="246" t="str">
        <f>'B3 Channels'!N15</f>
        <v>C7-07</v>
      </c>
      <c r="N12" s="246" t="str">
        <f>'B3 Cables'!N15</f>
        <v>23-25-02-2</v>
      </c>
      <c r="O12" s="246"/>
      <c r="P12" s="246" t="str">
        <f>'B3 Channels'!O15</f>
        <v>C7-06</v>
      </c>
      <c r="Q12" s="246" t="str">
        <f>'B3 Cables'!O15</f>
        <v>23-25-02-1</v>
      </c>
    </row>
    <row r="13" spans="1:17" ht="12.75">
      <c r="A13" s="246" t="str">
        <f>'B3 Channels'!J16</f>
        <v>C7-00</v>
      </c>
      <c r="B13" s="246" t="str">
        <f>'B3 Cables'!J16</f>
        <v>23-25-01-6</v>
      </c>
      <c r="C13" s="246"/>
      <c r="D13" s="246" t="str">
        <f>'B3 Channels'!K16</f>
        <v>C7-01</v>
      </c>
      <c r="E13" s="246" t="str">
        <f>'B3 Cables'!K16</f>
        <v>23-25-01-5</v>
      </c>
      <c r="F13" s="246"/>
      <c r="G13" s="246" t="str">
        <f>'B3 Channels'!L16</f>
        <v>C7-02</v>
      </c>
      <c r="H13" s="246" t="str">
        <f>'B3 Cables'!L16</f>
        <v>23-25-01-4</v>
      </c>
      <c r="I13" s="246"/>
      <c r="J13" s="246" t="str">
        <f>'B3 Channels'!M16</f>
        <v>C7-03</v>
      </c>
      <c r="K13" s="246" t="str">
        <f>'B3 Cables'!M16</f>
        <v>23-25-01-3</v>
      </c>
      <c r="L13" s="246"/>
      <c r="M13" s="246" t="str">
        <f>'B3 Channels'!N16</f>
        <v>C7-04</v>
      </c>
      <c r="N13" s="246" t="str">
        <f>'B3 Cables'!N16</f>
        <v>23-25-01-2</v>
      </c>
      <c r="O13" s="246"/>
      <c r="P13" s="246" t="str">
        <f>'B3 Channels'!O16</f>
        <v>C7-05</v>
      </c>
      <c r="Q13" s="246" t="str">
        <f>'B3 Cables'!O16</f>
        <v>23-25-01-1</v>
      </c>
    </row>
    <row r="14" spans="1:17" ht="12.75">
      <c r="A14" s="246" t="str">
        <f>'B3 Channels'!J17</f>
        <v>C5-47</v>
      </c>
      <c r="B14" s="246" t="str">
        <f>'B3 Cables'!J17</f>
        <v>17-05-08-6</v>
      </c>
      <c r="C14" s="246"/>
      <c r="D14" s="246" t="str">
        <f>'B3 Channels'!K17</f>
        <v>C5-46</v>
      </c>
      <c r="E14" s="246" t="str">
        <f>'B3 Cables'!K17</f>
        <v>17-05-08-5</v>
      </c>
      <c r="F14" s="246"/>
      <c r="G14" s="246" t="str">
        <f>'B3 Channels'!L17</f>
        <v>C5-45</v>
      </c>
      <c r="H14" s="246" t="str">
        <f>'B3 Cables'!L17</f>
        <v>17-05-08-4</v>
      </c>
      <c r="I14" s="246"/>
      <c r="J14" s="246" t="str">
        <f>'B3 Channels'!M17</f>
        <v>C5-44</v>
      </c>
      <c r="K14" s="246" t="str">
        <f>'B3 Cables'!M17</f>
        <v>17-05-08-3</v>
      </c>
      <c r="L14" s="246"/>
      <c r="M14" s="246" t="str">
        <f>'B3 Channels'!N17</f>
        <v>C5-43</v>
      </c>
      <c r="N14" s="246" t="str">
        <f>'B3 Cables'!N17</f>
        <v>17-05-08-2</v>
      </c>
      <c r="O14" s="246"/>
      <c r="P14" s="246" t="str">
        <f>'B3 Channels'!O17</f>
        <v>C5-42</v>
      </c>
      <c r="Q14" s="246" t="str">
        <f>'B3 Cables'!O17</f>
        <v>17-05-08-1</v>
      </c>
    </row>
    <row r="15" spans="1:17" ht="12.75">
      <c r="A15" s="246" t="str">
        <f>'B3 Channels'!J18</f>
        <v>C5-36</v>
      </c>
      <c r="B15" s="246" t="str">
        <f>'B3 Cables'!J18</f>
        <v>17-05-07-6</v>
      </c>
      <c r="C15" s="246"/>
      <c r="D15" s="246" t="str">
        <f>'B3 Channels'!K18</f>
        <v>C5-36</v>
      </c>
      <c r="E15" s="246" t="str">
        <f>'B3 Cables'!K18</f>
        <v>17-05-07-5</v>
      </c>
      <c r="F15" s="246"/>
      <c r="G15" s="246" t="str">
        <f>'B3 Channels'!L18</f>
        <v>C5-38</v>
      </c>
      <c r="H15" s="246" t="str">
        <f>'B3 Cables'!L18</f>
        <v>17-05-07-4</v>
      </c>
      <c r="I15" s="246"/>
      <c r="J15" s="246" t="str">
        <f>'B3 Channels'!M18</f>
        <v>C5-39</v>
      </c>
      <c r="K15" s="246" t="str">
        <f>'B3 Cables'!M18</f>
        <v>17-05-07-3</v>
      </c>
      <c r="L15" s="246"/>
      <c r="M15" s="246" t="str">
        <f>'B3 Channels'!N18</f>
        <v>C5-40</v>
      </c>
      <c r="N15" s="246" t="str">
        <f>'B3 Cables'!N18</f>
        <v>17-05-07-2</v>
      </c>
      <c r="O15" s="246"/>
      <c r="P15" s="246" t="str">
        <f>'B3 Channels'!O18</f>
        <v>C5-41</v>
      </c>
      <c r="Q15" s="246" t="str">
        <f>'B3 Cables'!O18</f>
        <v>17-05-07-1</v>
      </c>
    </row>
    <row r="16" spans="1:17" ht="12.75">
      <c r="A16" s="246" t="str">
        <f>'B3 Channels'!J19</f>
        <v>C5-35</v>
      </c>
      <c r="B16" s="246" t="str">
        <f>'B3 Cables'!J19</f>
        <v>17-05-06-6</v>
      </c>
      <c r="C16" s="246"/>
      <c r="D16" s="246" t="str">
        <f>'B3 Channels'!K19</f>
        <v>C5-34</v>
      </c>
      <c r="E16" s="246" t="str">
        <f>'B3 Cables'!K19</f>
        <v>17-05-06-5</v>
      </c>
      <c r="F16" s="246"/>
      <c r="G16" s="246" t="str">
        <f>'B3 Channels'!L19</f>
        <v>C5-33</v>
      </c>
      <c r="H16" s="246" t="str">
        <f>'B3 Cables'!L19</f>
        <v>17-05-06-4</v>
      </c>
      <c r="I16" s="246"/>
      <c r="J16" s="246" t="str">
        <f>'B3 Channels'!M19</f>
        <v>C5-32</v>
      </c>
      <c r="K16" s="246" t="str">
        <f>'B3 Cables'!M19</f>
        <v>17-05-06-3</v>
      </c>
      <c r="L16" s="246"/>
      <c r="M16" s="246" t="str">
        <f>'B3 Channels'!N19</f>
        <v>C5-31</v>
      </c>
      <c r="N16" s="246" t="str">
        <f>'B3 Cables'!N19</f>
        <v>17-05-06-2</v>
      </c>
      <c r="O16" s="246"/>
      <c r="P16" s="246" t="str">
        <f>'B3 Channels'!O19</f>
        <v>C5-30</v>
      </c>
      <c r="Q16" s="246" t="str">
        <f>'B3 Cables'!O19</f>
        <v>17-05-06-1</v>
      </c>
    </row>
    <row r="17" spans="1:17" ht="12.75">
      <c r="A17" s="246" t="str">
        <f>'B3 Channels'!J20</f>
        <v>C5-24</v>
      </c>
      <c r="B17" s="246" t="str">
        <f>'B3 Cables'!J20</f>
        <v>17-05-05-6</v>
      </c>
      <c r="C17" s="246"/>
      <c r="D17" s="246" t="str">
        <f>'B3 Channels'!K20</f>
        <v>C5-25</v>
      </c>
      <c r="E17" s="246" t="str">
        <f>'B3 Cables'!K20</f>
        <v>17-05-05-5</v>
      </c>
      <c r="F17" s="246"/>
      <c r="G17" s="246" t="str">
        <f>'B3 Channels'!L20</f>
        <v>C5-26</v>
      </c>
      <c r="H17" s="246" t="str">
        <f>'B3 Cables'!L20</f>
        <v>17-05-05-4</v>
      </c>
      <c r="I17" s="246"/>
      <c r="J17" s="246" t="str">
        <f>'B3 Channels'!M20</f>
        <v>C5-27</v>
      </c>
      <c r="K17" s="246" t="str">
        <f>'B3 Cables'!M20</f>
        <v>17-05-05-3</v>
      </c>
      <c r="L17" s="246"/>
      <c r="M17" s="246" t="str">
        <f>'B3 Channels'!N20</f>
        <v>C5-28</v>
      </c>
      <c r="N17" s="246" t="str">
        <f>'B3 Cables'!N20</f>
        <v>17-05-05-2</v>
      </c>
      <c r="O17" s="246"/>
      <c r="P17" s="246" t="str">
        <f>'B3 Channels'!O20</f>
        <v>C5-29</v>
      </c>
      <c r="Q17" s="246" t="str">
        <f>'B3 Cables'!O20</f>
        <v>17-05-05-1</v>
      </c>
    </row>
    <row r="18" spans="1:17" ht="12.75">
      <c r="A18" s="246" t="str">
        <f>'B3 Channels'!J21</f>
        <v>C5-23</v>
      </c>
      <c r="B18" s="246" t="str">
        <f>'B3 Cables'!J21</f>
        <v>17-05-04-6</v>
      </c>
      <c r="C18" s="246"/>
      <c r="D18" s="246" t="str">
        <f>'B3 Channels'!K21</f>
        <v>C5-22</v>
      </c>
      <c r="E18" s="246" t="str">
        <f>'B3 Cables'!K21</f>
        <v>17-05-04-5</v>
      </c>
      <c r="F18" s="246"/>
      <c r="G18" s="246" t="str">
        <f>'B3 Channels'!L21</f>
        <v>C5-21</v>
      </c>
      <c r="H18" s="246" t="str">
        <f>'B3 Cables'!L21</f>
        <v>17-05-04-4</v>
      </c>
      <c r="I18" s="246"/>
      <c r="J18" s="246" t="str">
        <f>'B3 Channels'!M21</f>
        <v>C5-20</v>
      </c>
      <c r="K18" s="246" t="str">
        <f>'B3 Cables'!M21</f>
        <v>17-05-04-3</v>
      </c>
      <c r="L18" s="246"/>
      <c r="M18" s="246" t="str">
        <f>'B3 Channels'!N21</f>
        <v>C5-19</v>
      </c>
      <c r="N18" s="246" t="str">
        <f>'B3 Cables'!N21</f>
        <v>17-05-04-2</v>
      </c>
      <c r="O18" s="246"/>
      <c r="P18" s="246" t="str">
        <f>'B3 Channels'!O21</f>
        <v>C5-18</v>
      </c>
      <c r="Q18" s="246" t="str">
        <f>'B3 Cables'!O21</f>
        <v>17-05-04-1</v>
      </c>
    </row>
    <row r="19" spans="1:17" ht="12.75">
      <c r="A19" s="246" t="str">
        <f>'B3 Channels'!J22</f>
        <v>C5-12</v>
      </c>
      <c r="B19" s="246" t="str">
        <f>'B3 Cables'!J22</f>
        <v>17-05-03-6</v>
      </c>
      <c r="C19" s="246"/>
      <c r="D19" s="246" t="str">
        <f>'B3 Channels'!K22</f>
        <v>C5-13</v>
      </c>
      <c r="E19" s="246" t="str">
        <f>'B3 Cables'!K22</f>
        <v>17-05-03-5</v>
      </c>
      <c r="F19" s="246"/>
      <c r="G19" s="246" t="str">
        <f>'B3 Channels'!L22</f>
        <v>C5-14</v>
      </c>
      <c r="H19" s="246" t="str">
        <f>'B3 Cables'!L22</f>
        <v>17-05-03-4</v>
      </c>
      <c r="I19" s="246"/>
      <c r="J19" s="246" t="str">
        <f>'B3 Channels'!M22</f>
        <v>C5-15</v>
      </c>
      <c r="K19" s="246" t="str">
        <f>'B3 Cables'!M22</f>
        <v>17-05-03-3</v>
      </c>
      <c r="L19" s="246"/>
      <c r="M19" s="246" t="str">
        <f>'B3 Channels'!N22</f>
        <v>C5-16</v>
      </c>
      <c r="N19" s="246" t="str">
        <f>'B3 Cables'!N22</f>
        <v>17-05-03-2</v>
      </c>
      <c r="O19" s="246"/>
      <c r="P19" s="246" t="str">
        <f>'B3 Channels'!O22</f>
        <v>C5-17</v>
      </c>
      <c r="Q19" s="246" t="str">
        <f>'B3 Cables'!O22</f>
        <v>17-05-03-1</v>
      </c>
    </row>
    <row r="20" spans="1:17" ht="12.75">
      <c r="A20" s="246" t="str">
        <f>'B3 Channels'!J23</f>
        <v>C5-11</v>
      </c>
      <c r="B20" s="246" t="str">
        <f>'B3 Cables'!J23</f>
        <v>17-05-02-6</v>
      </c>
      <c r="C20" s="246"/>
      <c r="D20" s="246" t="str">
        <f>'B3 Channels'!K23</f>
        <v>C5-10</v>
      </c>
      <c r="E20" s="246" t="str">
        <f>'B3 Cables'!K23</f>
        <v>17-05-02-5</v>
      </c>
      <c r="F20" s="246"/>
      <c r="G20" s="246" t="str">
        <f>'B3 Channels'!L23</f>
        <v>C5-09</v>
      </c>
      <c r="H20" s="246" t="str">
        <f>'B3 Cables'!L23</f>
        <v>17-05-02-4</v>
      </c>
      <c r="I20" s="246"/>
      <c r="J20" s="246" t="str">
        <f>'B3 Channels'!M23</f>
        <v>C5-08</v>
      </c>
      <c r="K20" s="246" t="str">
        <f>'B3 Cables'!M23</f>
        <v>17-05-02-3</v>
      </c>
      <c r="L20" s="246"/>
      <c r="M20" s="246" t="str">
        <f>'B3 Channels'!N23</f>
        <v>C5-07</v>
      </c>
      <c r="N20" s="246" t="str">
        <f>'B3 Cables'!N23</f>
        <v>17-05-02-2</v>
      </c>
      <c r="O20" s="246"/>
      <c r="P20" s="246" t="str">
        <f>'B3 Channels'!O23</f>
        <v>C5-06</v>
      </c>
      <c r="Q20" s="246" t="str">
        <f>'B3 Cables'!O23</f>
        <v>17-05-02-1</v>
      </c>
    </row>
    <row r="21" spans="1:17" ht="12.75">
      <c r="A21" s="246" t="str">
        <f>'B3 Channels'!J24</f>
        <v>C5-00</v>
      </c>
      <c r="B21" s="246" t="str">
        <f>'B3 Cables'!J24</f>
        <v>17-05-01-6</v>
      </c>
      <c r="C21" s="246"/>
      <c r="D21" s="246" t="str">
        <f>'B3 Channels'!K24</f>
        <v>C5-01</v>
      </c>
      <c r="E21" s="246" t="str">
        <f>'B3 Cables'!K24</f>
        <v>17-05-01-5</v>
      </c>
      <c r="F21" s="246"/>
      <c r="G21" s="246" t="str">
        <f>'B3 Channels'!L24</f>
        <v>C5-02</v>
      </c>
      <c r="H21" s="246" t="str">
        <f>'B3 Cables'!L24</f>
        <v>17-05-01-4</v>
      </c>
      <c r="I21" s="246"/>
      <c r="J21" s="246" t="str">
        <f>'B3 Channels'!M24</f>
        <v>C5-03</v>
      </c>
      <c r="K21" s="246" t="str">
        <f>'B3 Cables'!M24</f>
        <v>17-05-01-3</v>
      </c>
      <c r="L21" s="246"/>
      <c r="M21" s="246" t="str">
        <f>'B3 Channels'!N24</f>
        <v>C5-04</v>
      </c>
      <c r="N21" s="246" t="str">
        <f>'B3 Cables'!N24</f>
        <v>17-05-01-2</v>
      </c>
      <c r="O21" s="246"/>
      <c r="P21" s="246" t="str">
        <f>'B3 Channels'!O24</f>
        <v>C5-05</v>
      </c>
      <c r="Q21" s="246" t="str">
        <f>'B3 Cables'!O24</f>
        <v>17-05-01-1</v>
      </c>
    </row>
    <row r="22" spans="1:17" ht="12.75">
      <c r="A22" s="246" t="str">
        <f>'B3 Channels'!J25</f>
        <v>C3-47</v>
      </c>
      <c r="B22" s="246" t="str">
        <f>'B3 Cables'!J25</f>
        <v>22-21-08-6</v>
      </c>
      <c r="C22" s="246"/>
      <c r="D22" s="246" t="str">
        <f>'B3 Channels'!K25</f>
        <v>C3-46</v>
      </c>
      <c r="E22" s="246" t="str">
        <f>'B3 Cables'!K25</f>
        <v>22-21-08-5</v>
      </c>
      <c r="F22" s="246"/>
      <c r="G22" s="246" t="str">
        <f>'B3 Channels'!L25</f>
        <v>C3-45</v>
      </c>
      <c r="H22" s="246" t="str">
        <f>'B3 Cables'!L25</f>
        <v>22-21-08-4</v>
      </c>
      <c r="I22" s="246"/>
      <c r="J22" s="246" t="str">
        <f>'B3 Channels'!M25</f>
        <v>C3-44</v>
      </c>
      <c r="K22" s="246" t="str">
        <f>'B3 Cables'!M25</f>
        <v>22-21-08-3</v>
      </c>
      <c r="L22" s="246"/>
      <c r="M22" s="246" t="str">
        <f>'B3 Channels'!N25</f>
        <v>C3-43</v>
      </c>
      <c r="N22" s="246" t="str">
        <f>'B3 Cables'!N25</f>
        <v>22-21-08-2</v>
      </c>
      <c r="O22" s="246"/>
      <c r="P22" s="246" t="str">
        <f>'B3 Channels'!O25</f>
        <v>C3-42</v>
      </c>
      <c r="Q22" s="246" t="str">
        <f>'B3 Cables'!O25</f>
        <v>22-21-08-1</v>
      </c>
    </row>
    <row r="23" spans="1:17" ht="12.75">
      <c r="A23" s="246" t="str">
        <f>'B3 Channels'!J26</f>
        <v>C3-36</v>
      </c>
      <c r="B23" s="246" t="str">
        <f>'B3 Cables'!J26</f>
        <v>22-21-07-6</v>
      </c>
      <c r="C23" s="246"/>
      <c r="D23" s="246" t="str">
        <f>'B3 Channels'!K26</f>
        <v>C3-36</v>
      </c>
      <c r="E23" s="246" t="str">
        <f>'B3 Cables'!K26</f>
        <v>22-21-07-5</v>
      </c>
      <c r="F23" s="246"/>
      <c r="G23" s="246" t="str">
        <f>'B3 Channels'!L26</f>
        <v>C3-38</v>
      </c>
      <c r="H23" s="246" t="str">
        <f>'B3 Cables'!L26</f>
        <v>22-21-07-4</v>
      </c>
      <c r="I23" s="246"/>
      <c r="J23" s="246" t="str">
        <f>'B3 Channels'!M26</f>
        <v>C3-39</v>
      </c>
      <c r="K23" s="246" t="str">
        <f>'B3 Cables'!M26</f>
        <v>22-21-07-3</v>
      </c>
      <c r="L23" s="246"/>
      <c r="M23" s="246" t="str">
        <f>'B3 Channels'!N26</f>
        <v>C3-40</v>
      </c>
      <c r="N23" s="246" t="str">
        <f>'B3 Cables'!N26</f>
        <v>22-21-07-2</v>
      </c>
      <c r="O23" s="246"/>
      <c r="P23" s="246" t="str">
        <f>'B3 Channels'!O26</f>
        <v>C3-41</v>
      </c>
      <c r="Q23" s="246" t="str">
        <f>'B3 Cables'!O26</f>
        <v>22-21-07-1</v>
      </c>
    </row>
    <row r="24" spans="1:17" ht="12.75">
      <c r="A24" s="246" t="str">
        <f>'B3 Channels'!J27</f>
        <v>C3-35</v>
      </c>
      <c r="B24" s="246" t="str">
        <f>'B3 Cables'!J27</f>
        <v>22-21-06-6</v>
      </c>
      <c r="C24" s="246"/>
      <c r="D24" s="246" t="str">
        <f>'B3 Channels'!K27</f>
        <v>C3-34</v>
      </c>
      <c r="E24" s="246" t="str">
        <f>'B3 Cables'!K27</f>
        <v>22-21-06-5</v>
      </c>
      <c r="F24" s="246"/>
      <c r="G24" s="246" t="str">
        <f>'B3 Channels'!L27</f>
        <v>C3-33</v>
      </c>
      <c r="H24" s="246" t="str">
        <f>'B3 Cables'!L27</f>
        <v>22-21-06-4</v>
      </c>
      <c r="I24" s="246"/>
      <c r="J24" s="246" t="str">
        <f>'B3 Channels'!M27</f>
        <v>C3-32</v>
      </c>
      <c r="K24" s="246" t="str">
        <f>'B3 Cables'!M27</f>
        <v>22-21-06-3</v>
      </c>
      <c r="L24" s="246"/>
      <c r="M24" s="246" t="str">
        <f>'B3 Channels'!N27</f>
        <v>C3-31</v>
      </c>
      <c r="N24" s="246" t="str">
        <f>'B3 Cables'!N27</f>
        <v>22-21-06-2</v>
      </c>
      <c r="O24" s="246"/>
      <c r="P24" s="246" t="str">
        <f>'B3 Channels'!O27</f>
        <v>C3-30</v>
      </c>
      <c r="Q24" s="246" t="str">
        <f>'B3 Cables'!O27</f>
        <v>22-21-06-1</v>
      </c>
    </row>
    <row r="25" spans="1:17" ht="12.75">
      <c r="A25" s="246" t="str">
        <f>'B3 Channels'!J28</f>
        <v>C3-24</v>
      </c>
      <c r="B25" s="246" t="str">
        <f>'B3 Cables'!J28</f>
        <v>22-21-05-6</v>
      </c>
      <c r="C25" s="246"/>
      <c r="D25" s="246" t="str">
        <f>'B3 Channels'!K28</f>
        <v>C3-25</v>
      </c>
      <c r="E25" s="246" t="str">
        <f>'B3 Cables'!K28</f>
        <v>22-21-05-5</v>
      </c>
      <c r="F25" s="246"/>
      <c r="G25" s="246" t="str">
        <f>'B3 Channels'!L28</f>
        <v>C3-26</v>
      </c>
      <c r="H25" s="246" t="str">
        <f>'B3 Cables'!L28</f>
        <v>22-21-05-4</v>
      </c>
      <c r="I25" s="246"/>
      <c r="J25" s="246" t="str">
        <f>'B3 Channels'!M28</f>
        <v>C3-27</v>
      </c>
      <c r="K25" s="246" t="str">
        <f>'B3 Cables'!M28</f>
        <v>22-21-05-3</v>
      </c>
      <c r="L25" s="246"/>
      <c r="M25" s="246" t="str">
        <f>'B3 Channels'!N28</f>
        <v>C3-28</v>
      </c>
      <c r="N25" s="246" t="str">
        <f>'B3 Cables'!N28</f>
        <v>22-21-05-2</v>
      </c>
      <c r="O25" s="246"/>
      <c r="P25" s="246" t="str">
        <f>'B3 Channels'!O28</f>
        <v>C3-29</v>
      </c>
      <c r="Q25" s="246" t="str">
        <f>'B3 Cables'!O28</f>
        <v>22-21-05-1</v>
      </c>
    </row>
    <row r="26" spans="1:17" ht="12.75">
      <c r="A26" s="246" t="str">
        <f>'B3 Channels'!J29</f>
        <v>C3-23</v>
      </c>
      <c r="B26" s="246" t="str">
        <f>'B3 Cables'!J29</f>
        <v>22-21-04-6</v>
      </c>
      <c r="C26" s="246"/>
      <c r="D26" s="246" t="str">
        <f>'B3 Channels'!K29</f>
        <v>C3-22</v>
      </c>
      <c r="E26" s="246" t="str">
        <f>'B3 Cables'!K29</f>
        <v>22-21-04-5</v>
      </c>
      <c r="F26" s="246"/>
      <c r="G26" s="246" t="str">
        <f>'B3 Channels'!L29</f>
        <v>C3-21</v>
      </c>
      <c r="H26" s="246" t="str">
        <f>'B3 Cables'!L29</f>
        <v>22-21-04-4</v>
      </c>
      <c r="I26" s="246"/>
      <c r="J26" s="246" t="str">
        <f>'B3 Channels'!M29</f>
        <v>C3-20</v>
      </c>
      <c r="K26" s="246" t="str">
        <f>'B3 Cables'!M29</f>
        <v>22-21-04-3</v>
      </c>
      <c r="L26" s="246"/>
      <c r="M26" s="246" t="str">
        <f>'B3 Channels'!N29</f>
        <v>C3-19</v>
      </c>
      <c r="N26" s="246" t="str">
        <f>'B3 Cables'!N29</f>
        <v>22-21-04-2</v>
      </c>
      <c r="O26" s="246"/>
      <c r="P26" s="246" t="str">
        <f>'B3 Channels'!O29</f>
        <v>C3-18</v>
      </c>
      <c r="Q26" s="246" t="str">
        <f>'B3 Cables'!O29</f>
        <v>22-21-04-1</v>
      </c>
    </row>
    <row r="27" spans="1:17" ht="12.75">
      <c r="A27" s="246" t="str">
        <f>'B3 Channels'!J30</f>
        <v>C3-12</v>
      </c>
      <c r="B27" s="246" t="str">
        <f>'B3 Cables'!J30</f>
        <v>22-21-03-6</v>
      </c>
      <c r="C27" s="246"/>
      <c r="D27" s="246" t="str">
        <f>'B3 Channels'!K30</f>
        <v>C3-13</v>
      </c>
      <c r="E27" s="246" t="str">
        <f>'B3 Cables'!K30</f>
        <v>22-21-03-5</v>
      </c>
      <c r="F27" s="246"/>
      <c r="G27" s="246" t="str">
        <f>'B3 Channels'!L30</f>
        <v>C3-14</v>
      </c>
      <c r="H27" s="246" t="str">
        <f>'B3 Cables'!L30</f>
        <v>22-21-03-4</v>
      </c>
      <c r="I27" s="246"/>
      <c r="J27" s="246" t="str">
        <f>'B3 Channels'!M30</f>
        <v>C3-15</v>
      </c>
      <c r="K27" s="246" t="str">
        <f>'B3 Cables'!M30</f>
        <v>22-21-03-3</v>
      </c>
      <c r="L27" s="246"/>
      <c r="M27" s="246" t="str">
        <f>'B3 Channels'!N30</f>
        <v>C3-16</v>
      </c>
      <c r="N27" s="246" t="str">
        <f>'B3 Cables'!N30</f>
        <v>22-21-03-2</v>
      </c>
      <c r="O27" s="246"/>
      <c r="P27" s="246" t="str">
        <f>'B3 Channels'!O30</f>
        <v>C3-17</v>
      </c>
      <c r="Q27" s="246" t="str">
        <f>'B3 Cables'!O30</f>
        <v>22-21-03-1</v>
      </c>
    </row>
    <row r="28" spans="1:17" ht="12.75">
      <c r="A28" s="246" t="str">
        <f>'B3 Channels'!J31</f>
        <v>C3-11</v>
      </c>
      <c r="B28" s="246" t="str">
        <f>'B3 Cables'!J31</f>
        <v>22-21-02-6</v>
      </c>
      <c r="C28" s="246"/>
      <c r="D28" s="246" t="str">
        <f>'B3 Channels'!K31</f>
        <v>C3-10</v>
      </c>
      <c r="E28" s="246" t="str">
        <f>'B3 Cables'!K31</f>
        <v>22-21-02-5</v>
      </c>
      <c r="F28" s="246"/>
      <c r="G28" s="246" t="str">
        <f>'B3 Channels'!L31</f>
        <v>C3-09</v>
      </c>
      <c r="H28" s="246" t="str">
        <f>'B3 Cables'!L31</f>
        <v>22-21-02-4</v>
      </c>
      <c r="I28" s="246"/>
      <c r="J28" s="246" t="str">
        <f>'B3 Channels'!M31</f>
        <v>C3-08</v>
      </c>
      <c r="K28" s="246" t="str">
        <f>'B3 Cables'!M31</f>
        <v>22-21-02-3</v>
      </c>
      <c r="L28" s="246"/>
      <c r="M28" s="246" t="str">
        <f>'B3 Channels'!N31</f>
        <v>C3-07</v>
      </c>
      <c r="N28" s="246" t="str">
        <f>'B3 Cables'!N31</f>
        <v>22-21-02-2</v>
      </c>
      <c r="O28" s="246"/>
      <c r="P28" s="246" t="str">
        <f>'B3 Channels'!O31</f>
        <v>C3-06</v>
      </c>
      <c r="Q28" s="246" t="str">
        <f>'B3 Cables'!O31</f>
        <v>22-21-02-1</v>
      </c>
    </row>
    <row r="29" spans="1:17" ht="12.75">
      <c r="A29" s="246" t="str">
        <f>'B3 Channels'!J32</f>
        <v>C3-00</v>
      </c>
      <c r="B29" s="246" t="str">
        <f>'B3 Cables'!J32</f>
        <v>22-21-01-6</v>
      </c>
      <c r="C29" s="246"/>
      <c r="D29" s="246" t="str">
        <f>'B3 Channels'!K32</f>
        <v>C3-01</v>
      </c>
      <c r="E29" s="246" t="str">
        <f>'B3 Cables'!K32</f>
        <v>22-21-01-5</v>
      </c>
      <c r="F29" s="246"/>
      <c r="G29" s="246" t="str">
        <f>'B3 Channels'!L32</f>
        <v>C3-02</v>
      </c>
      <c r="H29" s="246" t="str">
        <f>'B3 Cables'!L32</f>
        <v>22-21-01-4</v>
      </c>
      <c r="I29" s="246"/>
      <c r="J29" s="246" t="str">
        <f>'B3 Channels'!M32</f>
        <v>C3-03</v>
      </c>
      <c r="K29" s="246" t="str">
        <f>'B3 Cables'!M32</f>
        <v>22-21-01-3</v>
      </c>
      <c r="L29" s="246"/>
      <c r="M29" s="246" t="str">
        <f>'B3 Channels'!N32</f>
        <v>C3-04</v>
      </c>
      <c r="N29" s="246" t="str">
        <f>'B3 Cables'!N32</f>
        <v>22-21-01-2</v>
      </c>
      <c r="O29" s="246"/>
      <c r="P29" s="246" t="str">
        <f>'B3 Channels'!O32</f>
        <v>C3-05</v>
      </c>
      <c r="Q29" s="246" t="str">
        <f>'B3 Cables'!O32</f>
        <v>22-21-01-1</v>
      </c>
    </row>
    <row r="30" spans="1:17" ht="12.75">
      <c r="A30" s="246" t="str">
        <f>'B3 Channels'!J33</f>
        <v>C1-47</v>
      </c>
      <c r="B30" s="246" t="str">
        <f>'B3 Cables'!J33</f>
        <v>21-18-08-6</v>
      </c>
      <c r="C30" s="246"/>
      <c r="D30" s="246" t="str">
        <f>'B3 Channels'!K33</f>
        <v>C1-46</v>
      </c>
      <c r="E30" s="246" t="str">
        <f>'B3 Cables'!K33</f>
        <v>21-18-08-5</v>
      </c>
      <c r="F30" s="246"/>
      <c r="G30" s="246" t="str">
        <f>'B3 Channels'!L33</f>
        <v>C1-45</v>
      </c>
      <c r="H30" s="246" t="str">
        <f>'B3 Cables'!L33</f>
        <v>21-18-08-4</v>
      </c>
      <c r="I30" s="246"/>
      <c r="J30" s="246" t="str">
        <f>'B3 Channels'!M33</f>
        <v>C1-44</v>
      </c>
      <c r="K30" s="246" t="str">
        <f>'B3 Cables'!M33</f>
        <v>21-18-08-3</v>
      </c>
      <c r="L30" s="246"/>
      <c r="M30" s="246" t="str">
        <f>'B3 Channels'!N33</f>
        <v>C1-43</v>
      </c>
      <c r="N30" s="246" t="str">
        <f>'B3 Cables'!N33</f>
        <v>21-18-08-2</v>
      </c>
      <c r="O30" s="246"/>
      <c r="P30" s="246" t="str">
        <f>'B3 Channels'!O33</f>
        <v>C1-42</v>
      </c>
      <c r="Q30" s="246" t="str">
        <f>'B3 Cables'!O33</f>
        <v>21-18-08-1</v>
      </c>
    </row>
    <row r="31" spans="1:17" ht="12.75">
      <c r="A31" s="246" t="str">
        <f>'B3 Channels'!J34</f>
        <v>C1-36</v>
      </c>
      <c r="B31" s="246" t="str">
        <f>'B3 Cables'!J34</f>
        <v>21-18-07-6</v>
      </c>
      <c r="C31" s="246"/>
      <c r="D31" s="246" t="str">
        <f>'B3 Channels'!K34</f>
        <v>C1-36</v>
      </c>
      <c r="E31" s="246" t="str">
        <f>'B3 Cables'!K34</f>
        <v>21-18-07-5</v>
      </c>
      <c r="F31" s="246"/>
      <c r="G31" s="246" t="str">
        <f>'B3 Channels'!L34</f>
        <v>C1-38</v>
      </c>
      <c r="H31" s="246" t="str">
        <f>'B3 Cables'!L34</f>
        <v>21-18-07-4</v>
      </c>
      <c r="I31" s="246"/>
      <c r="J31" s="246" t="str">
        <f>'B3 Channels'!M34</f>
        <v>C1-39</v>
      </c>
      <c r="K31" s="246" t="str">
        <f>'B3 Cables'!M34</f>
        <v>21-18-07-3</v>
      </c>
      <c r="L31" s="246"/>
      <c r="M31" s="246" t="str">
        <f>'B3 Channels'!N34</f>
        <v>C1-40</v>
      </c>
      <c r="N31" s="246" t="str">
        <f>'B3 Cables'!N34</f>
        <v>21-18-07-2</v>
      </c>
      <c r="O31" s="246"/>
      <c r="P31" s="246" t="str">
        <f>'B3 Channels'!O34</f>
        <v>C1-41</v>
      </c>
      <c r="Q31" s="246" t="str">
        <f>'B3 Cables'!O34</f>
        <v>21-18-07-1</v>
      </c>
    </row>
    <row r="32" spans="1:17" ht="12.75">
      <c r="A32" s="246" t="str">
        <f>'B3 Channels'!J35</f>
        <v>C1-35</v>
      </c>
      <c r="B32" s="246" t="str">
        <f>'B3 Cables'!J35</f>
        <v>21-18-06-6</v>
      </c>
      <c r="C32" s="246"/>
      <c r="D32" s="246" t="str">
        <f>'B3 Channels'!K35</f>
        <v>C1-34</v>
      </c>
      <c r="E32" s="246" t="str">
        <f>'B3 Cables'!K35</f>
        <v>21-18-06-5</v>
      </c>
      <c r="F32" s="246"/>
      <c r="G32" s="246" t="str">
        <f>'B3 Channels'!L35</f>
        <v>C1-33</v>
      </c>
      <c r="H32" s="246" t="str">
        <f>'B3 Cables'!L35</f>
        <v>21-18-06-4</v>
      </c>
      <c r="I32" s="246"/>
      <c r="J32" s="246" t="str">
        <f>'B3 Channels'!M35</f>
        <v>C1-32</v>
      </c>
      <c r="K32" s="246" t="str">
        <f>'B3 Cables'!M35</f>
        <v>21-18-06-3</v>
      </c>
      <c r="L32" s="246"/>
      <c r="M32" s="246" t="str">
        <f>'B3 Channels'!N35</f>
        <v>C1-31</v>
      </c>
      <c r="N32" s="246" t="str">
        <f>'B3 Cables'!N35</f>
        <v>21-18-06-2</v>
      </c>
      <c r="O32" s="246"/>
      <c r="P32" s="246" t="str">
        <f>'B3 Channels'!O35</f>
        <v>C1-30</v>
      </c>
      <c r="Q32" s="246" t="str">
        <f>'B3 Cables'!O35</f>
        <v>21-18-06-1</v>
      </c>
    </row>
    <row r="33" spans="1:17" ht="12.75">
      <c r="A33" s="246" t="str">
        <f>'B3 Channels'!J36</f>
        <v>C1-24</v>
      </c>
      <c r="B33" s="246" t="str">
        <f>'B3 Cables'!J36</f>
        <v>21-18-05-6</v>
      </c>
      <c r="C33" s="246"/>
      <c r="D33" s="246" t="str">
        <f>'B3 Channels'!K36</f>
        <v>C1-25</v>
      </c>
      <c r="E33" s="246" t="str">
        <f>'B3 Cables'!K36</f>
        <v>21-18-05-5</v>
      </c>
      <c r="F33" s="246"/>
      <c r="G33" s="246" t="str">
        <f>'B3 Channels'!L36</f>
        <v>C1-26</v>
      </c>
      <c r="H33" s="246" t="str">
        <f>'B3 Cables'!L36</f>
        <v>21-18-05-4</v>
      </c>
      <c r="I33" s="246"/>
      <c r="J33" s="246" t="str">
        <f>'B3 Channels'!M36</f>
        <v>C1-27</v>
      </c>
      <c r="K33" s="246" t="str">
        <f>'B3 Cables'!M36</f>
        <v>21-18-05-3</v>
      </c>
      <c r="L33" s="246"/>
      <c r="M33" s="246" t="str">
        <f>'B3 Channels'!N36</f>
        <v>C1-28</v>
      </c>
      <c r="N33" s="246" t="str">
        <f>'B3 Cables'!N36</f>
        <v>21-18-05-2</v>
      </c>
      <c r="O33" s="246"/>
      <c r="P33" s="246" t="str">
        <f>'B3 Channels'!O36</f>
        <v>C1-29</v>
      </c>
      <c r="Q33" s="246" t="str">
        <f>'B3 Cables'!O36</f>
        <v>21-18-05-1</v>
      </c>
    </row>
    <row r="34" spans="1:17" ht="12.75">
      <c r="A34" s="246" t="str">
        <f>'B3 Channels'!J37</f>
        <v>C1-23</v>
      </c>
      <c r="B34" s="246" t="str">
        <f>'B3 Cables'!J37</f>
        <v>21-18-04-6</v>
      </c>
      <c r="C34" s="246"/>
      <c r="D34" s="246" t="str">
        <f>'B3 Channels'!K37</f>
        <v>C1-22</v>
      </c>
      <c r="E34" s="246" t="str">
        <f>'B3 Cables'!K37</f>
        <v>21-18-04-5</v>
      </c>
      <c r="F34" s="246"/>
      <c r="G34" s="246" t="str">
        <f>'B3 Channels'!L37</f>
        <v>C1-21</v>
      </c>
      <c r="H34" s="246" t="str">
        <f>'B3 Cables'!L37</f>
        <v>21-18-04-4</v>
      </c>
      <c r="I34" s="246"/>
      <c r="J34" s="246" t="str">
        <f>'B3 Channels'!M37</f>
        <v>C1-20</v>
      </c>
      <c r="K34" s="246" t="str">
        <f>'B3 Cables'!M37</f>
        <v>21-18-04-3</v>
      </c>
      <c r="L34" s="246"/>
      <c r="M34" s="246" t="str">
        <f>'B3 Channels'!N37</f>
        <v>C1-19</v>
      </c>
      <c r="N34" s="246" t="str">
        <f>'B3 Cables'!N37</f>
        <v>21-18-04-2</v>
      </c>
      <c r="O34" s="246"/>
      <c r="P34" s="246" t="str">
        <f>'B3 Channels'!O37</f>
        <v>C1-18</v>
      </c>
      <c r="Q34" s="246" t="str">
        <f>'B3 Cables'!O37</f>
        <v>21-18-04-1</v>
      </c>
    </row>
    <row r="35" spans="1:17" ht="12.75">
      <c r="A35" s="246" t="str">
        <f>'B3 Channels'!J38</f>
        <v>C1-12</v>
      </c>
      <c r="B35" s="246" t="str">
        <f>'B3 Cables'!J38</f>
        <v>21-18-03-6</v>
      </c>
      <c r="C35" s="246"/>
      <c r="D35" s="246" t="str">
        <f>'B3 Channels'!K38</f>
        <v>C1-13</v>
      </c>
      <c r="E35" s="246" t="str">
        <f>'B3 Cables'!K38</f>
        <v>21-18-03-5</v>
      </c>
      <c r="F35" s="246"/>
      <c r="G35" s="246" t="str">
        <f>'B3 Channels'!L38</f>
        <v>C1-14</v>
      </c>
      <c r="H35" s="246" t="str">
        <f>'B3 Cables'!L38</f>
        <v>21-18-03-4</v>
      </c>
      <c r="I35" s="246"/>
      <c r="J35" s="246" t="str">
        <f>'B3 Channels'!M38</f>
        <v>C1-15</v>
      </c>
      <c r="K35" s="246" t="str">
        <f>'B3 Cables'!M38</f>
        <v>21-18-03-3</v>
      </c>
      <c r="L35" s="246"/>
      <c r="M35" s="246" t="str">
        <f>'B3 Channels'!N38</f>
        <v>C1-16</v>
      </c>
      <c r="N35" s="246" t="str">
        <f>'B3 Cables'!N38</f>
        <v>21-18-03-2</v>
      </c>
      <c r="O35" s="246"/>
      <c r="P35" s="246" t="str">
        <f>'B3 Channels'!O38</f>
        <v>C1-17</v>
      </c>
      <c r="Q35" s="246" t="str">
        <f>'B3 Cables'!O38</f>
        <v>21-18-03-1</v>
      </c>
    </row>
    <row r="36" spans="1:17" ht="12.75">
      <c r="A36" s="246" t="str">
        <f>'B3 Channels'!J39</f>
        <v>C1-11</v>
      </c>
      <c r="B36" s="246" t="str">
        <f>'B3 Cables'!J39</f>
        <v>21-18-02-6</v>
      </c>
      <c r="C36" s="246"/>
      <c r="D36" s="246" t="str">
        <f>'B3 Channels'!K39</f>
        <v>C1-10</v>
      </c>
      <c r="E36" s="246" t="str">
        <f>'B3 Cables'!K39</f>
        <v>21-18-02-5</v>
      </c>
      <c r="F36" s="246"/>
      <c r="G36" s="246" t="str">
        <f>'B3 Channels'!L39</f>
        <v>C1-09</v>
      </c>
      <c r="H36" s="246" t="str">
        <f>'B3 Cables'!L39</f>
        <v>21-18-02-4</v>
      </c>
      <c r="I36" s="246"/>
      <c r="J36" s="246" t="str">
        <f>'B3 Channels'!M39</f>
        <v>C1-08</v>
      </c>
      <c r="K36" s="246" t="str">
        <f>'B3 Cables'!M39</f>
        <v>21-18-02-3</v>
      </c>
      <c r="L36" s="246"/>
      <c r="M36" s="246" t="str">
        <f>'B3 Channels'!N39</f>
        <v>C1-07</v>
      </c>
      <c r="N36" s="246" t="str">
        <f>'B3 Cables'!N39</f>
        <v>21-18-02-2</v>
      </c>
      <c r="O36" s="246"/>
      <c r="P36" s="246" t="str">
        <f>'B3 Channels'!O39</f>
        <v>C1-06</v>
      </c>
      <c r="Q36" s="246" t="str">
        <f>'B3 Cables'!O39</f>
        <v>21-18-02-1</v>
      </c>
    </row>
    <row r="38" spans="1:17" ht="12.75">
      <c r="A38" s="247" t="s">
        <v>796</v>
      </c>
      <c r="B38" s="247" t="s">
        <v>797</v>
      </c>
      <c r="C38" s="247"/>
      <c r="D38" s="247" t="s">
        <v>796</v>
      </c>
      <c r="E38" s="247" t="s">
        <v>797</v>
      </c>
      <c r="F38" s="247"/>
      <c r="G38" s="247" t="s">
        <v>796</v>
      </c>
      <c r="H38" s="247" t="s">
        <v>797</v>
      </c>
      <c r="I38" s="247"/>
      <c r="J38" s="247" t="s">
        <v>796</v>
      </c>
      <c r="K38" s="247" t="s">
        <v>797</v>
      </c>
      <c r="L38" s="247"/>
      <c r="M38" s="247" t="s">
        <v>796</v>
      </c>
      <c r="N38" s="247" t="s">
        <v>797</v>
      </c>
      <c r="O38" s="247"/>
      <c r="P38" s="247" t="s">
        <v>796</v>
      </c>
      <c r="Q38" s="247" t="s">
        <v>797</v>
      </c>
    </row>
    <row r="39" spans="1:17" ht="12.75">
      <c r="A39" s="246" t="str">
        <f>'B3 Channels'!Q8</f>
        <v>C0-05</v>
      </c>
      <c r="B39" s="246" t="str">
        <f>'B3 Cables'!Q8</f>
        <v>18-07-01-1</v>
      </c>
      <c r="C39" s="246"/>
      <c r="D39" s="246" t="str">
        <f>'B3 Channels'!R8</f>
        <v>C0-04</v>
      </c>
      <c r="E39" s="246" t="str">
        <f>'B3 Cables'!R8</f>
        <v>18-07-01-2</v>
      </c>
      <c r="F39" s="246"/>
      <c r="G39" s="246" t="str">
        <f>'B3 Channels'!S8</f>
        <v>C0-03</v>
      </c>
      <c r="H39" s="246" t="str">
        <f>'B3 Cables'!S8</f>
        <v>18-07-01-3</v>
      </c>
      <c r="I39" s="246"/>
      <c r="J39" s="246" t="str">
        <f>'B3 Channels'!T8</f>
        <v>C0-02</v>
      </c>
      <c r="K39" s="246" t="str">
        <f>'B3 Cables'!T8</f>
        <v>18-07-01-4</v>
      </c>
      <c r="L39" s="246"/>
      <c r="M39" s="246" t="str">
        <f>'B3 Channels'!U8</f>
        <v>C0-01</v>
      </c>
      <c r="N39" s="246" t="str">
        <f>'B3 Cables'!U8</f>
        <v>18-07-01-5</v>
      </c>
      <c r="O39" s="246"/>
      <c r="P39" s="246" t="str">
        <f>'B3 Channels'!V8</f>
        <v>C0-00</v>
      </c>
      <c r="Q39" s="246" t="str">
        <f>'B3 Cables'!V8</f>
        <v>18-07-01-6</v>
      </c>
    </row>
    <row r="40" spans="1:17" ht="12.75">
      <c r="A40" s="246" t="str">
        <f>'B3 Channels'!Q9</f>
        <v>C6-42</v>
      </c>
      <c r="B40" s="246" t="str">
        <f>'B3 Cables'!Q9</f>
        <v>21-17-08-1</v>
      </c>
      <c r="C40" s="246"/>
      <c r="D40" s="246" t="str">
        <f>'B3 Channels'!R9</f>
        <v>C6-43</v>
      </c>
      <c r="E40" s="246" t="str">
        <f>'B3 Cables'!R9</f>
        <v>21-17-08-2</v>
      </c>
      <c r="F40" s="246"/>
      <c r="G40" s="246" t="str">
        <f>'B3 Channels'!S9</f>
        <v>C6-44</v>
      </c>
      <c r="H40" s="246" t="str">
        <f>'B3 Cables'!S9</f>
        <v>21-17-08-3</v>
      </c>
      <c r="I40" s="246"/>
      <c r="J40" s="246" t="str">
        <f>'B3 Channels'!T9</f>
        <v>C6-45</v>
      </c>
      <c r="K40" s="246" t="str">
        <f>'B3 Cables'!T9</f>
        <v>21-17-08-4</v>
      </c>
      <c r="L40" s="246"/>
      <c r="M40" s="246" t="str">
        <f>'B3 Channels'!U9</f>
        <v>C6-46</v>
      </c>
      <c r="N40" s="246" t="str">
        <f>'B3 Cables'!U9</f>
        <v>21-17-08-5</v>
      </c>
      <c r="O40" s="246"/>
      <c r="P40" s="246" t="str">
        <f>'B3 Channels'!V9</f>
        <v>C6-47</v>
      </c>
      <c r="Q40" s="246" t="str">
        <f>'B3 Cables'!V9</f>
        <v>21-17-08-6</v>
      </c>
    </row>
    <row r="41" spans="1:17" ht="12.75">
      <c r="A41" s="246" t="str">
        <f>'B3 Channels'!Q10</f>
        <v>C6-41</v>
      </c>
      <c r="B41" s="246" t="str">
        <f>'B3 Cables'!Q10</f>
        <v>21-17-07-1</v>
      </c>
      <c r="C41" s="246"/>
      <c r="D41" s="246" t="str">
        <f>'B3 Channels'!R10</f>
        <v>C6-40</v>
      </c>
      <c r="E41" s="246" t="str">
        <f>'B3 Cables'!R10</f>
        <v>21-17-07-2</v>
      </c>
      <c r="F41" s="246"/>
      <c r="G41" s="246" t="str">
        <f>'B3 Channels'!S10</f>
        <v>C6-39</v>
      </c>
      <c r="H41" s="246" t="str">
        <f>'B3 Cables'!S10</f>
        <v>21-17-07-3</v>
      </c>
      <c r="I41" s="246"/>
      <c r="J41" s="246" t="str">
        <f>'B3 Channels'!T10</f>
        <v>C6-38</v>
      </c>
      <c r="K41" s="246" t="str">
        <f>'B3 Cables'!T10</f>
        <v>21-17-07-4</v>
      </c>
      <c r="L41" s="246"/>
      <c r="M41" s="246" t="str">
        <f>'B3 Channels'!U10</f>
        <v>C6-37</v>
      </c>
      <c r="N41" s="246" t="str">
        <f>'B3 Cables'!U10</f>
        <v>21-17-07-5</v>
      </c>
      <c r="O41" s="246"/>
      <c r="P41" s="246" t="str">
        <f>'B3 Channels'!V10</f>
        <v>C6-36</v>
      </c>
      <c r="Q41" s="246" t="str">
        <f>'B3 Cables'!V10</f>
        <v>21-17-07-6</v>
      </c>
    </row>
    <row r="42" spans="1:17" ht="12.75">
      <c r="A42" s="246" t="str">
        <f>'B3 Channels'!Q11</f>
        <v>C6-30</v>
      </c>
      <c r="B42" s="246" t="str">
        <f>'B3 Cables'!Q11</f>
        <v>21-17-06-1</v>
      </c>
      <c r="C42" s="246"/>
      <c r="D42" s="246" t="str">
        <f>'B3 Channels'!R11</f>
        <v>C6-31</v>
      </c>
      <c r="E42" s="246" t="str">
        <f>'B3 Cables'!R11</f>
        <v>21-17-06-2</v>
      </c>
      <c r="F42" s="246"/>
      <c r="G42" s="246" t="str">
        <f>'B3 Channels'!S11</f>
        <v>C6-32</v>
      </c>
      <c r="H42" s="246" t="str">
        <f>'B3 Cables'!S11</f>
        <v>21-17-06-3</v>
      </c>
      <c r="I42" s="246"/>
      <c r="J42" s="246" t="str">
        <f>'B3 Channels'!T11</f>
        <v>C6-33</v>
      </c>
      <c r="K42" s="246" t="str">
        <f>'B3 Cables'!T11</f>
        <v>21-17-06-4</v>
      </c>
      <c r="L42" s="246"/>
      <c r="M42" s="246" t="str">
        <f>'B3 Channels'!U11</f>
        <v>C6-34</v>
      </c>
      <c r="N42" s="246" t="str">
        <f>'B3 Cables'!U11</f>
        <v>21-17-06-5</v>
      </c>
      <c r="O42" s="246"/>
      <c r="P42" s="246" t="str">
        <f>'B3 Channels'!V11</f>
        <v>C6-35</v>
      </c>
      <c r="Q42" s="246" t="str">
        <f>'B3 Cables'!V11</f>
        <v>21-17-06-6</v>
      </c>
    </row>
    <row r="43" spans="1:17" ht="12.75">
      <c r="A43" s="246" t="str">
        <f>'B3 Channels'!Q12</f>
        <v>C6-29</v>
      </c>
      <c r="B43" s="246" t="str">
        <f>'B3 Cables'!Q12</f>
        <v>21-17-05-1</v>
      </c>
      <c r="C43" s="246"/>
      <c r="D43" s="246" t="str">
        <f>'B3 Channels'!R12</f>
        <v>C6-28</v>
      </c>
      <c r="E43" s="246" t="str">
        <f>'B3 Cables'!R12</f>
        <v>21-17-05-2</v>
      </c>
      <c r="F43" s="246"/>
      <c r="G43" s="246" t="str">
        <f>'B3 Channels'!S12</f>
        <v>C6-27</v>
      </c>
      <c r="H43" s="246" t="str">
        <f>'B3 Cables'!S12</f>
        <v>21-17-05-3</v>
      </c>
      <c r="I43" s="246"/>
      <c r="J43" s="246" t="str">
        <f>'B3 Channels'!T12</f>
        <v>C6-26</v>
      </c>
      <c r="K43" s="246" t="str">
        <f>'B3 Cables'!T12</f>
        <v>21-17-05-4</v>
      </c>
      <c r="L43" s="246"/>
      <c r="M43" s="246" t="str">
        <f>'B3 Channels'!U12</f>
        <v>C6-25</v>
      </c>
      <c r="N43" s="246" t="str">
        <f>'B3 Cables'!U12</f>
        <v>21-17-05-5</v>
      </c>
      <c r="O43" s="246"/>
      <c r="P43" s="246" t="str">
        <f>'B3 Channels'!V12</f>
        <v>C6-24</v>
      </c>
      <c r="Q43" s="246" t="str">
        <f>'B3 Cables'!V12</f>
        <v>21-17-05-6</v>
      </c>
    </row>
    <row r="44" spans="1:17" ht="12.75">
      <c r="A44" s="246" t="str">
        <f>'B3 Channels'!Q13</f>
        <v>C6-18</v>
      </c>
      <c r="B44" s="246" t="str">
        <f>'B3 Cables'!Q13</f>
        <v>21-17-04-1</v>
      </c>
      <c r="C44" s="246"/>
      <c r="D44" s="246" t="str">
        <f>'B3 Channels'!R13</f>
        <v>C6-19</v>
      </c>
      <c r="E44" s="246" t="str">
        <f>'B3 Cables'!R13</f>
        <v>21-17-04-2</v>
      </c>
      <c r="F44" s="246"/>
      <c r="G44" s="246" t="str">
        <f>'B3 Channels'!S13</f>
        <v>C6-20</v>
      </c>
      <c r="H44" s="246" t="str">
        <f>'B3 Cables'!S13</f>
        <v>21-17-04-3</v>
      </c>
      <c r="I44" s="246"/>
      <c r="J44" s="246" t="str">
        <f>'B3 Channels'!T13</f>
        <v>C6-21</v>
      </c>
      <c r="K44" s="246" t="str">
        <f>'B3 Cables'!T13</f>
        <v>21-17-04-4</v>
      </c>
      <c r="L44" s="246"/>
      <c r="M44" s="246" t="str">
        <f>'B3 Channels'!U13</f>
        <v>C6-22</v>
      </c>
      <c r="N44" s="246" t="str">
        <f>'B3 Cables'!U13</f>
        <v>21-17-04-5</v>
      </c>
      <c r="O44" s="246"/>
      <c r="P44" s="246" t="str">
        <f>'B3 Channels'!V13</f>
        <v>C6-23</v>
      </c>
      <c r="Q44" s="246" t="str">
        <f>'B3 Cables'!V13</f>
        <v>21-17-04-6</v>
      </c>
    </row>
    <row r="45" spans="1:17" ht="12.75">
      <c r="A45" s="246" t="str">
        <f>'B3 Channels'!Q14</f>
        <v>C6-17</v>
      </c>
      <c r="B45" s="246" t="str">
        <f>'B3 Cables'!Q14</f>
        <v>21-17-03-1</v>
      </c>
      <c r="C45" s="246"/>
      <c r="D45" s="246" t="str">
        <f>'B3 Channels'!R14</f>
        <v>C6-16</v>
      </c>
      <c r="E45" s="246" t="str">
        <f>'B3 Cables'!R14</f>
        <v>21-17-03-2</v>
      </c>
      <c r="F45" s="246"/>
      <c r="G45" s="246" t="str">
        <f>'B3 Channels'!S14</f>
        <v>C6-15</v>
      </c>
      <c r="H45" s="246" t="str">
        <f>'B3 Cables'!S14</f>
        <v>21-17-03-3</v>
      </c>
      <c r="I45" s="246"/>
      <c r="J45" s="246" t="str">
        <f>'B3 Channels'!T14</f>
        <v>C6-14</v>
      </c>
      <c r="K45" s="246" t="str">
        <f>'B3 Cables'!T14</f>
        <v>21-17-03-4</v>
      </c>
      <c r="L45" s="246"/>
      <c r="M45" s="246" t="str">
        <f>'B3 Channels'!U14</f>
        <v>C6-13</v>
      </c>
      <c r="N45" s="246" t="str">
        <f>'B3 Cables'!U14</f>
        <v>21-17-03-5</v>
      </c>
      <c r="O45" s="246"/>
      <c r="P45" s="246" t="str">
        <f>'B3 Channels'!V14</f>
        <v>C6-12</v>
      </c>
      <c r="Q45" s="246" t="str">
        <f>'B3 Cables'!V14</f>
        <v>21-17-03-6</v>
      </c>
    </row>
    <row r="46" spans="1:17" ht="12.75">
      <c r="A46" s="246" t="str">
        <f>'B3 Channels'!Q15</f>
        <v>C6-06</v>
      </c>
      <c r="B46" s="246" t="str">
        <f>'B3 Cables'!Q15</f>
        <v>21-17-02-1</v>
      </c>
      <c r="C46" s="246"/>
      <c r="D46" s="246" t="str">
        <f>'B3 Channels'!R15</f>
        <v>C6-07</v>
      </c>
      <c r="E46" s="246" t="str">
        <f>'B3 Cables'!R15</f>
        <v>21-17-02-2</v>
      </c>
      <c r="F46" s="246"/>
      <c r="G46" s="246" t="str">
        <f>'B3 Channels'!S15</f>
        <v>C6-08</v>
      </c>
      <c r="H46" s="246" t="str">
        <f>'B3 Cables'!S15</f>
        <v>21-17-02-3</v>
      </c>
      <c r="I46" s="246"/>
      <c r="J46" s="246" t="str">
        <f>'B3 Channels'!T15</f>
        <v>C6-09</v>
      </c>
      <c r="K46" s="246" t="str">
        <f>'B3 Cables'!T15</f>
        <v>21-17-02-4</v>
      </c>
      <c r="L46" s="246"/>
      <c r="M46" s="246" t="str">
        <f>'B3 Channels'!U15</f>
        <v>C6-10</v>
      </c>
      <c r="N46" s="246" t="str">
        <f>'B3 Cables'!U15</f>
        <v>21-17-02-5</v>
      </c>
      <c r="O46" s="246"/>
      <c r="P46" s="246" t="str">
        <f>'B3 Channels'!V15</f>
        <v>C6-11</v>
      </c>
      <c r="Q46" s="246" t="str">
        <f>'B3 Cables'!V15</f>
        <v>21-17-02-6</v>
      </c>
    </row>
    <row r="47" spans="1:17" ht="12.75">
      <c r="A47" s="246" t="str">
        <f>'B3 Channels'!Q16</f>
        <v>C6-05</v>
      </c>
      <c r="B47" s="246" t="str">
        <f>'B3 Cables'!Q16</f>
        <v>21-17-01-1</v>
      </c>
      <c r="C47" s="246"/>
      <c r="D47" s="246" t="str">
        <f>'B3 Channels'!R16</f>
        <v>C6-04</v>
      </c>
      <c r="E47" s="246" t="str">
        <f>'B3 Cables'!R16</f>
        <v>21-17-01-2</v>
      </c>
      <c r="F47" s="246"/>
      <c r="G47" s="246" t="str">
        <f>'B3 Channels'!S16</f>
        <v>C6-03</v>
      </c>
      <c r="H47" s="246" t="str">
        <f>'B3 Cables'!S16</f>
        <v>21-17-01-3</v>
      </c>
      <c r="I47" s="246"/>
      <c r="J47" s="246" t="str">
        <f>'B3 Channels'!T16</f>
        <v>C6-02</v>
      </c>
      <c r="K47" s="246" t="str">
        <f>'B3 Cables'!T16</f>
        <v>21-17-01-4</v>
      </c>
      <c r="L47" s="246"/>
      <c r="M47" s="246" t="str">
        <f>'B3 Channels'!U16</f>
        <v>C6-01</v>
      </c>
      <c r="N47" s="246" t="str">
        <f>'B3 Cables'!U16</f>
        <v>21-17-01-5</v>
      </c>
      <c r="O47" s="246"/>
      <c r="P47" s="246" t="str">
        <f>'B3 Channels'!V16</f>
        <v>C6-00</v>
      </c>
      <c r="Q47" s="246" t="str">
        <f>'B3 Cables'!V16</f>
        <v>21-17-01-6</v>
      </c>
    </row>
    <row r="48" spans="1:17" ht="12.75">
      <c r="A48" s="246" t="str">
        <f>'B3 Channels'!Q17</f>
        <v>C4-42</v>
      </c>
      <c r="B48" s="246" t="str">
        <f>'B3 Cables'!Q17</f>
        <v>21-15-08-1</v>
      </c>
      <c r="C48" s="246"/>
      <c r="D48" s="246" t="str">
        <f>'B3 Channels'!R17</f>
        <v>C4-43</v>
      </c>
      <c r="E48" s="246" t="str">
        <f>'B3 Cables'!R17</f>
        <v>21-15-08-2</v>
      </c>
      <c r="F48" s="246"/>
      <c r="G48" s="246" t="str">
        <f>'B3 Channels'!S17</f>
        <v>C4-44</v>
      </c>
      <c r="H48" s="246" t="str">
        <f>'B3 Cables'!S17</f>
        <v>21-15-08-3</v>
      </c>
      <c r="I48" s="246"/>
      <c r="J48" s="246" t="str">
        <f>'B3 Channels'!T17</f>
        <v>C4-45</v>
      </c>
      <c r="K48" s="246" t="str">
        <f>'B3 Cables'!T17</f>
        <v>21-15-08-4</v>
      </c>
      <c r="L48" s="246"/>
      <c r="M48" s="246" t="str">
        <f>'B3 Channels'!U17</f>
        <v>C4-46</v>
      </c>
      <c r="N48" s="246" t="str">
        <f>'B3 Cables'!U17</f>
        <v>21-15-08-5</v>
      </c>
      <c r="O48" s="246"/>
      <c r="P48" s="246" t="str">
        <f>'B3 Channels'!V17</f>
        <v>C4-47</v>
      </c>
      <c r="Q48" s="246" t="str">
        <f>'B3 Cables'!V17</f>
        <v>21-15-08-6</v>
      </c>
    </row>
    <row r="49" spans="1:17" ht="12.75">
      <c r="A49" s="246" t="str">
        <f>'B3 Channels'!Q18</f>
        <v>C4-41</v>
      </c>
      <c r="B49" s="246" t="str">
        <f>'B3 Cables'!Q18</f>
        <v>21-15-07-1</v>
      </c>
      <c r="C49" s="246"/>
      <c r="D49" s="246" t="str">
        <f>'B3 Channels'!R18</f>
        <v>C4-40</v>
      </c>
      <c r="E49" s="246" t="str">
        <f>'B3 Cables'!R18</f>
        <v>21-15-07-2</v>
      </c>
      <c r="F49" s="246"/>
      <c r="G49" s="246" t="str">
        <f>'B3 Channels'!S18</f>
        <v>C4-39</v>
      </c>
      <c r="H49" s="246" t="str">
        <f>'B3 Cables'!S18</f>
        <v>21-15-07-3</v>
      </c>
      <c r="I49" s="246"/>
      <c r="J49" s="246" t="str">
        <f>'B3 Channels'!T18</f>
        <v>C4-38</v>
      </c>
      <c r="K49" s="246" t="str">
        <f>'B3 Cables'!T18</f>
        <v>21-15-07-4</v>
      </c>
      <c r="L49" s="246"/>
      <c r="M49" s="246" t="str">
        <f>'B3 Channels'!U18</f>
        <v>C4-37</v>
      </c>
      <c r="N49" s="246" t="str">
        <f>'B3 Cables'!U18</f>
        <v>21-15-07-5</v>
      </c>
      <c r="O49" s="246"/>
      <c r="P49" s="246" t="str">
        <f>'B3 Channels'!V18</f>
        <v>C4-36</v>
      </c>
      <c r="Q49" s="246" t="str">
        <f>'B3 Cables'!V18</f>
        <v>21-15-07-6</v>
      </c>
    </row>
    <row r="50" spans="1:17" ht="12.75">
      <c r="A50" s="246" t="str">
        <f>'B3 Channels'!Q19</f>
        <v>C4-30</v>
      </c>
      <c r="B50" s="246" t="str">
        <f>'B3 Cables'!Q19</f>
        <v>21-15-06-1</v>
      </c>
      <c r="C50" s="246"/>
      <c r="D50" s="246" t="str">
        <f>'B3 Channels'!R19</f>
        <v>C4-31</v>
      </c>
      <c r="E50" s="246" t="str">
        <f>'B3 Cables'!R19</f>
        <v>21-15-06-2</v>
      </c>
      <c r="F50" s="246"/>
      <c r="G50" s="246" t="str">
        <f>'B3 Channels'!S19</f>
        <v>C4-32</v>
      </c>
      <c r="H50" s="246" t="str">
        <f>'B3 Cables'!S19</f>
        <v>21-15-06-3</v>
      </c>
      <c r="I50" s="246"/>
      <c r="J50" s="246" t="str">
        <f>'B3 Channels'!T19</f>
        <v>C4-33</v>
      </c>
      <c r="K50" s="246" t="str">
        <f>'B3 Cables'!T19</f>
        <v>21-15-06-4</v>
      </c>
      <c r="L50" s="246"/>
      <c r="M50" s="246" t="str">
        <f>'B3 Channels'!U19</f>
        <v>C4-34</v>
      </c>
      <c r="N50" s="246" t="str">
        <f>'B3 Cables'!U19</f>
        <v>21-15-06-5</v>
      </c>
      <c r="O50" s="246"/>
      <c r="P50" s="246" t="str">
        <f>'B3 Channels'!V19</f>
        <v>C4-35</v>
      </c>
      <c r="Q50" s="246" t="str">
        <f>'B3 Cables'!V19</f>
        <v>21-15-06-6</v>
      </c>
    </row>
    <row r="51" spans="1:17" ht="12.75">
      <c r="A51" s="246" t="str">
        <f>'B3 Channels'!Q20</f>
        <v>C4-29</v>
      </c>
      <c r="B51" s="246" t="str">
        <f>'B3 Cables'!Q20</f>
        <v>21-15-05-1</v>
      </c>
      <c r="C51" s="246"/>
      <c r="D51" s="246" t="str">
        <f>'B3 Channels'!R20</f>
        <v>C4-28</v>
      </c>
      <c r="E51" s="246" t="str">
        <f>'B3 Cables'!R20</f>
        <v>21-15-05-2</v>
      </c>
      <c r="F51" s="246"/>
      <c r="G51" s="246" t="str">
        <f>'B3 Channels'!S20</f>
        <v>C4-27</v>
      </c>
      <c r="H51" s="246" t="str">
        <f>'B3 Cables'!S20</f>
        <v>21-15-05-3</v>
      </c>
      <c r="I51" s="246"/>
      <c r="J51" s="246" t="str">
        <f>'B3 Channels'!T20</f>
        <v>C4-26</v>
      </c>
      <c r="K51" s="246" t="str">
        <f>'B3 Cables'!T20</f>
        <v>21-15-05-4</v>
      </c>
      <c r="L51" s="246"/>
      <c r="M51" s="246" t="str">
        <f>'B3 Channels'!U20</f>
        <v>C4-25</v>
      </c>
      <c r="N51" s="246" t="str">
        <f>'B3 Cables'!U20</f>
        <v>21-15-05-5</v>
      </c>
      <c r="O51" s="246"/>
      <c r="P51" s="246" t="str">
        <f>'B3 Channels'!V20</f>
        <v>C4-24</v>
      </c>
      <c r="Q51" s="246" t="str">
        <f>'B3 Cables'!V20</f>
        <v>21-15-05-6</v>
      </c>
    </row>
    <row r="52" spans="1:17" ht="12.75">
      <c r="A52" s="246" t="str">
        <f>'B3 Channels'!Q21</f>
        <v>C4-18</v>
      </c>
      <c r="B52" s="246" t="str">
        <f>'B3 Cables'!Q21</f>
        <v>21-15-04-1</v>
      </c>
      <c r="C52" s="246"/>
      <c r="D52" s="246" t="str">
        <f>'B3 Channels'!R21</f>
        <v>C4-19</v>
      </c>
      <c r="E52" s="246" t="str">
        <f>'B3 Cables'!R21</f>
        <v>21-15-04-2</v>
      </c>
      <c r="F52" s="246"/>
      <c r="G52" s="246" t="str">
        <f>'B3 Channels'!S21</f>
        <v>C4-20</v>
      </c>
      <c r="H52" s="246" t="str">
        <f>'B3 Cables'!S21</f>
        <v>21-15-04-3</v>
      </c>
      <c r="I52" s="246"/>
      <c r="J52" s="246" t="str">
        <f>'B3 Channels'!T21</f>
        <v>C4-21</v>
      </c>
      <c r="K52" s="246" t="str">
        <f>'B3 Cables'!T21</f>
        <v>21-15-04-4</v>
      </c>
      <c r="L52" s="246"/>
      <c r="M52" s="246" t="str">
        <f>'B3 Channels'!U21</f>
        <v>C4-22</v>
      </c>
      <c r="N52" s="246" t="str">
        <f>'B3 Cables'!U21</f>
        <v>21-15-04-5</v>
      </c>
      <c r="O52" s="246"/>
      <c r="P52" s="246" t="str">
        <f>'B3 Channels'!V21</f>
        <v>C4-23</v>
      </c>
      <c r="Q52" s="246" t="str">
        <f>'B3 Cables'!V21</f>
        <v>21-15-04-6</v>
      </c>
    </row>
    <row r="53" spans="1:17" ht="12.75">
      <c r="A53" s="246" t="str">
        <f>'B3 Channels'!Q22</f>
        <v>C4-17</v>
      </c>
      <c r="B53" s="246" t="str">
        <f>'B3 Cables'!Q22</f>
        <v>21-15-03-1</v>
      </c>
      <c r="C53" s="246"/>
      <c r="D53" s="246" t="str">
        <f>'B3 Channels'!R22</f>
        <v>C4-16</v>
      </c>
      <c r="E53" s="246" t="str">
        <f>'B3 Cables'!R22</f>
        <v>21-15-03-2</v>
      </c>
      <c r="F53" s="246"/>
      <c r="G53" s="246" t="str">
        <f>'B3 Channels'!S22</f>
        <v>C4-15</v>
      </c>
      <c r="H53" s="246" t="str">
        <f>'B3 Cables'!S22</f>
        <v>21-15-03-3</v>
      </c>
      <c r="I53" s="246"/>
      <c r="J53" s="246" t="str">
        <f>'B3 Channels'!T22</f>
        <v>C4-14</v>
      </c>
      <c r="K53" s="246" t="str">
        <f>'B3 Cables'!T22</f>
        <v>21-15-03-4</v>
      </c>
      <c r="L53" s="246"/>
      <c r="M53" s="246" t="str">
        <f>'B3 Channels'!U22</f>
        <v>C4-13</v>
      </c>
      <c r="N53" s="246" t="str">
        <f>'B3 Cables'!U22</f>
        <v>21-15-03-5</v>
      </c>
      <c r="O53" s="246"/>
      <c r="P53" s="246" t="str">
        <f>'B3 Channels'!V22</f>
        <v>C4-12</v>
      </c>
      <c r="Q53" s="246" t="str">
        <f>'B3 Cables'!V22</f>
        <v>21-15-03-6</v>
      </c>
    </row>
    <row r="54" spans="1:17" ht="12.75">
      <c r="A54" s="246" t="str">
        <f>'B3 Channels'!Q23</f>
        <v>C4-06</v>
      </c>
      <c r="B54" s="246" t="str">
        <f>'B3 Cables'!Q23</f>
        <v>21-15-02-1</v>
      </c>
      <c r="C54" s="246"/>
      <c r="D54" s="246" t="str">
        <f>'B3 Channels'!R23</f>
        <v>C4-07</v>
      </c>
      <c r="E54" s="246" t="str">
        <f>'B3 Cables'!R23</f>
        <v>21-15-02-2</v>
      </c>
      <c r="F54" s="246"/>
      <c r="G54" s="246" t="str">
        <f>'B3 Channels'!S23</f>
        <v>C4-08</v>
      </c>
      <c r="H54" s="246" t="str">
        <f>'B3 Cables'!S23</f>
        <v>21-15-02-3</v>
      </c>
      <c r="I54" s="246"/>
      <c r="J54" s="246" t="str">
        <f>'B3 Channels'!T23</f>
        <v>C4-09</v>
      </c>
      <c r="K54" s="246" t="str">
        <f>'B3 Cables'!T23</f>
        <v>21-15-02-4</v>
      </c>
      <c r="L54" s="246"/>
      <c r="M54" s="246" t="str">
        <f>'B3 Channels'!U23</f>
        <v>C4-10</v>
      </c>
      <c r="N54" s="246" t="str">
        <f>'B3 Cables'!U23</f>
        <v>21-15-02-5</v>
      </c>
      <c r="O54" s="246"/>
      <c r="P54" s="246" t="str">
        <f>'B3 Channels'!V23</f>
        <v>C4-11</v>
      </c>
      <c r="Q54" s="246" t="str">
        <f>'B3 Cables'!V23</f>
        <v>21-15-02-6</v>
      </c>
    </row>
    <row r="55" spans="1:17" ht="12.75">
      <c r="A55" s="246" t="str">
        <f>'B3 Channels'!Q24</f>
        <v>C4-05</v>
      </c>
      <c r="B55" s="246" t="str">
        <f>'B3 Cables'!Q24</f>
        <v>21-15-01-1</v>
      </c>
      <c r="C55" s="246"/>
      <c r="D55" s="246" t="str">
        <f>'B3 Channels'!R24</f>
        <v>C4-04</v>
      </c>
      <c r="E55" s="246" t="str">
        <f>'B3 Cables'!R24</f>
        <v>21-15-01-2</v>
      </c>
      <c r="F55" s="246"/>
      <c r="G55" s="246" t="str">
        <f>'B3 Channels'!S24</f>
        <v>C4-03</v>
      </c>
      <c r="H55" s="246" t="str">
        <f>'B3 Cables'!S24</f>
        <v>21-15-01-3</v>
      </c>
      <c r="I55" s="246"/>
      <c r="J55" s="246" t="str">
        <f>'B3 Channels'!T24</f>
        <v>C4-02</v>
      </c>
      <c r="K55" s="246" t="str">
        <f>'B3 Cables'!T24</f>
        <v>21-15-01-4</v>
      </c>
      <c r="L55" s="246"/>
      <c r="M55" s="246" t="str">
        <f>'B3 Channels'!U24</f>
        <v>C4-01</v>
      </c>
      <c r="N55" s="246" t="str">
        <f>'B3 Cables'!U24</f>
        <v>21-15-01-5</v>
      </c>
      <c r="O55" s="246"/>
      <c r="P55" s="246" t="str">
        <f>'B3 Channels'!V24</f>
        <v>C4-00</v>
      </c>
      <c r="Q55" s="246" t="str">
        <f>'B3 Cables'!V24</f>
        <v>21-15-01-6</v>
      </c>
    </row>
    <row r="56" spans="1:17" ht="12.75">
      <c r="A56" s="246" t="str">
        <f>'B3 Channels'!Q25</f>
        <v>C2-42</v>
      </c>
      <c r="B56" s="246" t="str">
        <f>'B3 Cables'!Q25</f>
        <v>20-11-08-1</v>
      </c>
      <c r="C56" s="246"/>
      <c r="D56" s="246" t="str">
        <f>'B3 Channels'!R25</f>
        <v>C2-43</v>
      </c>
      <c r="E56" s="246" t="str">
        <f>'B3 Cables'!R25</f>
        <v>20-11-08-2</v>
      </c>
      <c r="F56" s="246"/>
      <c r="G56" s="246" t="str">
        <f>'B3 Channels'!S25</f>
        <v>C2-44</v>
      </c>
      <c r="H56" s="246" t="str">
        <f>'B3 Cables'!S25</f>
        <v>20-11-08-3</v>
      </c>
      <c r="I56" s="246"/>
      <c r="J56" s="246" t="str">
        <f>'B3 Channels'!T25</f>
        <v>C2-45</v>
      </c>
      <c r="K56" s="246" t="str">
        <f>'B3 Cables'!T25</f>
        <v>20-11-08-4</v>
      </c>
      <c r="L56" s="246"/>
      <c r="M56" s="246" t="str">
        <f>'B3 Channels'!U25</f>
        <v>C2-46</v>
      </c>
      <c r="N56" s="246" t="str">
        <f>'B3 Cables'!U25</f>
        <v>20-11-08-5</v>
      </c>
      <c r="O56" s="246"/>
      <c r="P56" s="246" t="str">
        <f>'B3 Channels'!V25</f>
        <v>C2-47</v>
      </c>
      <c r="Q56" s="246" t="str">
        <f>'B3 Cables'!V25</f>
        <v>20-11-08-6</v>
      </c>
    </row>
    <row r="57" spans="1:17" ht="12.75">
      <c r="A57" s="246" t="str">
        <f>'B3 Channels'!Q26</f>
        <v>C2-41</v>
      </c>
      <c r="B57" s="246" t="str">
        <f>'B3 Cables'!Q26</f>
        <v>20-11-07-1</v>
      </c>
      <c r="C57" s="246"/>
      <c r="D57" s="246" t="str">
        <f>'B3 Channels'!R26</f>
        <v>C2-40</v>
      </c>
      <c r="E57" s="246" t="str">
        <f>'B3 Cables'!R26</f>
        <v>20-11-07-2</v>
      </c>
      <c r="F57" s="246"/>
      <c r="G57" s="246" t="str">
        <f>'B3 Channels'!S26</f>
        <v>C2-39</v>
      </c>
      <c r="H57" s="246" t="str">
        <f>'B3 Cables'!S26</f>
        <v>20-11-07-3</v>
      </c>
      <c r="I57" s="246"/>
      <c r="J57" s="246" t="str">
        <f>'B3 Channels'!T26</f>
        <v>C2-38</v>
      </c>
      <c r="K57" s="246" t="str">
        <f>'B3 Cables'!T26</f>
        <v>20-11-07-4</v>
      </c>
      <c r="L57" s="246"/>
      <c r="M57" s="246" t="str">
        <f>'B3 Channels'!U26</f>
        <v>C2-37</v>
      </c>
      <c r="N57" s="246" t="str">
        <f>'B3 Cables'!U26</f>
        <v>20-11-07-5</v>
      </c>
      <c r="O57" s="246"/>
      <c r="P57" s="246" t="str">
        <f>'B3 Channels'!V26</f>
        <v>C2-36</v>
      </c>
      <c r="Q57" s="246" t="str">
        <f>'B3 Cables'!V26</f>
        <v>20-11-07-6</v>
      </c>
    </row>
    <row r="58" spans="1:17" ht="12.75">
      <c r="A58" s="246" t="str">
        <f>'B3 Channels'!Q27</f>
        <v>C2-30</v>
      </c>
      <c r="B58" s="246" t="str">
        <f>'B3 Cables'!Q27</f>
        <v>20-11-06-1</v>
      </c>
      <c r="C58" s="246"/>
      <c r="D58" s="246" t="str">
        <f>'B3 Channels'!R27</f>
        <v>C2-31</v>
      </c>
      <c r="E58" s="246" t="str">
        <f>'B3 Cables'!R27</f>
        <v>20-11-06-2</v>
      </c>
      <c r="F58" s="246"/>
      <c r="G58" s="246" t="str">
        <f>'B3 Channels'!S27</f>
        <v>C2-32</v>
      </c>
      <c r="H58" s="246" t="str">
        <f>'B3 Cables'!S27</f>
        <v>20-11-06-3</v>
      </c>
      <c r="I58" s="246"/>
      <c r="J58" s="246" t="str">
        <f>'B3 Channels'!T27</f>
        <v>C2-33</v>
      </c>
      <c r="K58" s="246" t="str">
        <f>'B3 Cables'!T27</f>
        <v>20-11-06-4</v>
      </c>
      <c r="L58" s="246"/>
      <c r="M58" s="246" t="str">
        <f>'B3 Channels'!U27</f>
        <v>C2-34</v>
      </c>
      <c r="N58" s="246" t="str">
        <f>'B3 Cables'!U27</f>
        <v>20-11-06-5</v>
      </c>
      <c r="O58" s="246"/>
      <c r="P58" s="246" t="str">
        <f>'B3 Channels'!V27</f>
        <v>C2-35</v>
      </c>
      <c r="Q58" s="246" t="str">
        <f>'B3 Cables'!V27</f>
        <v>20-11-06-6</v>
      </c>
    </row>
    <row r="59" spans="1:17" ht="12.75">
      <c r="A59" s="246" t="str">
        <f>'B3 Channels'!Q28</f>
        <v>C2-29</v>
      </c>
      <c r="B59" s="246" t="str">
        <f>'B3 Cables'!Q28</f>
        <v>20-11-05-1</v>
      </c>
      <c r="C59" s="246"/>
      <c r="D59" s="246" t="str">
        <f>'B3 Channels'!R28</f>
        <v>C2-28</v>
      </c>
      <c r="E59" s="246" t="str">
        <f>'B3 Cables'!R28</f>
        <v>20-11-05-2</v>
      </c>
      <c r="F59" s="246"/>
      <c r="G59" s="246" t="str">
        <f>'B3 Channels'!S28</f>
        <v>C2-27</v>
      </c>
      <c r="H59" s="246" t="str">
        <f>'B3 Cables'!S28</f>
        <v>20-11-05-3</v>
      </c>
      <c r="I59" s="246"/>
      <c r="J59" s="246" t="str">
        <f>'B3 Channels'!T28</f>
        <v>C2-26</v>
      </c>
      <c r="K59" s="246" t="str">
        <f>'B3 Cables'!T28</f>
        <v>20-11-05-4</v>
      </c>
      <c r="L59" s="246"/>
      <c r="M59" s="246" t="str">
        <f>'B3 Channels'!U28</f>
        <v>C2-25</v>
      </c>
      <c r="N59" s="246" t="str">
        <f>'B3 Cables'!U28</f>
        <v>20-11-05-5</v>
      </c>
      <c r="O59" s="246"/>
      <c r="P59" s="246" t="str">
        <f>'B3 Channels'!V28</f>
        <v>C2-24</v>
      </c>
      <c r="Q59" s="246" t="str">
        <f>'B3 Cables'!V28</f>
        <v>20-11-05-6</v>
      </c>
    </row>
    <row r="60" spans="1:17" ht="12.75">
      <c r="A60" s="246" t="str">
        <f>'B3 Channels'!Q29</f>
        <v>C2-18</v>
      </c>
      <c r="B60" s="246" t="str">
        <f>'B3 Cables'!Q29</f>
        <v>20-11-04-1</v>
      </c>
      <c r="C60" s="246"/>
      <c r="D60" s="246" t="str">
        <f>'B3 Channels'!R29</f>
        <v>C2-19</v>
      </c>
      <c r="E60" s="246" t="str">
        <f>'B3 Cables'!R29</f>
        <v>20-11-04-2</v>
      </c>
      <c r="F60" s="246"/>
      <c r="G60" s="246" t="str">
        <f>'B3 Channels'!S29</f>
        <v>C2-20</v>
      </c>
      <c r="H60" s="246" t="str">
        <f>'B3 Cables'!S29</f>
        <v>20-11-04-3</v>
      </c>
      <c r="I60" s="246"/>
      <c r="J60" s="246" t="str">
        <f>'B3 Channels'!T29</f>
        <v>C2-21</v>
      </c>
      <c r="K60" s="246" t="str">
        <f>'B3 Cables'!T29</f>
        <v>20-11-04-4</v>
      </c>
      <c r="L60" s="246"/>
      <c r="M60" s="246" t="str">
        <f>'B3 Channels'!U29</f>
        <v>C2-22</v>
      </c>
      <c r="N60" s="246" t="str">
        <f>'B3 Cables'!U29</f>
        <v>20-11-04-5</v>
      </c>
      <c r="O60" s="246"/>
      <c r="P60" s="246" t="str">
        <f>'B3 Channels'!V29</f>
        <v>C2-23</v>
      </c>
      <c r="Q60" s="246" t="str">
        <f>'B3 Cables'!V29</f>
        <v>20-11-04-6</v>
      </c>
    </row>
    <row r="61" spans="1:17" ht="12.75">
      <c r="A61" s="246" t="str">
        <f>'B3 Channels'!Q30</f>
        <v>C2-17</v>
      </c>
      <c r="B61" s="246" t="str">
        <f>'B3 Cables'!Q30</f>
        <v>20-11-03-1</v>
      </c>
      <c r="C61" s="246"/>
      <c r="D61" s="246" t="str">
        <f>'B3 Channels'!R30</f>
        <v>C2-16</v>
      </c>
      <c r="E61" s="246" t="str">
        <f>'B3 Cables'!R30</f>
        <v>20-11-03-2</v>
      </c>
      <c r="F61" s="246"/>
      <c r="G61" s="246" t="str">
        <f>'B3 Channels'!S30</f>
        <v>C2-15</v>
      </c>
      <c r="H61" s="246" t="str">
        <f>'B3 Cables'!S30</f>
        <v>20-11-03-3</v>
      </c>
      <c r="I61" s="246"/>
      <c r="J61" s="246" t="str">
        <f>'B3 Channels'!T30</f>
        <v>C2-14</v>
      </c>
      <c r="K61" s="246" t="str">
        <f>'B3 Cables'!T30</f>
        <v>20-11-03-4</v>
      </c>
      <c r="L61" s="246"/>
      <c r="M61" s="246" t="str">
        <f>'B3 Channels'!U30</f>
        <v>C2-13</v>
      </c>
      <c r="N61" s="246" t="str">
        <f>'B3 Cables'!U30</f>
        <v>20-11-03-5</v>
      </c>
      <c r="O61" s="246"/>
      <c r="P61" s="246" t="str">
        <f>'B3 Channels'!V30</f>
        <v>C2-12</v>
      </c>
      <c r="Q61" s="246" t="str">
        <f>'B3 Cables'!V30</f>
        <v>20-11-03-6</v>
      </c>
    </row>
    <row r="62" spans="1:17" ht="12.75">
      <c r="A62" s="246" t="str">
        <f>'B3 Channels'!Q31</f>
        <v>C2-06</v>
      </c>
      <c r="B62" s="246" t="str">
        <f>'B3 Cables'!Q31</f>
        <v>20-11-02-1</v>
      </c>
      <c r="C62" s="246"/>
      <c r="D62" s="246" t="str">
        <f>'B3 Channels'!R31</f>
        <v>C2-07</v>
      </c>
      <c r="E62" s="246" t="str">
        <f>'B3 Cables'!R31</f>
        <v>20-11-02-2</v>
      </c>
      <c r="F62" s="246"/>
      <c r="G62" s="246" t="str">
        <f>'B3 Channels'!S31</f>
        <v>C2-08</v>
      </c>
      <c r="H62" s="246" t="str">
        <f>'B3 Cables'!S31</f>
        <v>20-11-02-3</v>
      </c>
      <c r="I62" s="246"/>
      <c r="J62" s="246" t="str">
        <f>'B3 Channels'!T31</f>
        <v>C2-09</v>
      </c>
      <c r="K62" s="246" t="str">
        <f>'B3 Cables'!T31</f>
        <v>20-11-02-4</v>
      </c>
      <c r="L62" s="246"/>
      <c r="M62" s="246" t="str">
        <f>'B3 Channels'!U31</f>
        <v>C2-10</v>
      </c>
      <c r="N62" s="246" t="str">
        <f>'B3 Cables'!U31</f>
        <v>20-11-02-5</v>
      </c>
      <c r="O62" s="246"/>
      <c r="P62" s="246" t="str">
        <f>'B3 Channels'!V31</f>
        <v>C2-11</v>
      </c>
      <c r="Q62" s="246" t="str">
        <f>'B3 Cables'!V31</f>
        <v>20-11-02-6</v>
      </c>
    </row>
    <row r="63" spans="1:17" ht="12.75">
      <c r="A63" s="246" t="str">
        <f>'B3 Channels'!Q32</f>
        <v>C2-05</v>
      </c>
      <c r="B63" s="246" t="str">
        <f>'B3 Cables'!Q32</f>
        <v>20-11-01-1</v>
      </c>
      <c r="C63" s="246"/>
      <c r="D63" s="246" t="str">
        <f>'B3 Channels'!R32</f>
        <v>C2-04</v>
      </c>
      <c r="E63" s="246" t="str">
        <f>'B3 Cables'!R32</f>
        <v>20-11-01-2</v>
      </c>
      <c r="F63" s="246"/>
      <c r="G63" s="246" t="str">
        <f>'B3 Channels'!S32</f>
        <v>C2-03</v>
      </c>
      <c r="H63" s="246" t="str">
        <f>'B3 Cables'!S32</f>
        <v>20-11-01-3</v>
      </c>
      <c r="I63" s="246"/>
      <c r="J63" s="246" t="str">
        <f>'B3 Channels'!T32</f>
        <v>C2-02</v>
      </c>
      <c r="K63" s="246" t="str">
        <f>'B3 Cables'!T32</f>
        <v>20-11-01-4</v>
      </c>
      <c r="L63" s="246"/>
      <c r="M63" s="246" t="str">
        <f>'B3 Channels'!U32</f>
        <v>C2-01</v>
      </c>
      <c r="N63" s="246" t="str">
        <f>'B3 Cables'!U32</f>
        <v>20-11-01-5</v>
      </c>
      <c r="O63" s="246"/>
      <c r="P63" s="246" t="str">
        <f>'B3 Channels'!V32</f>
        <v>C2-00</v>
      </c>
      <c r="Q63" s="246" t="str">
        <f>'B3 Cables'!V32</f>
        <v>20-11-01-6</v>
      </c>
    </row>
    <row r="64" spans="1:17" ht="12.75">
      <c r="A64" s="246" t="str">
        <f>'B3 Channels'!Q33</f>
        <v>C0-42</v>
      </c>
      <c r="B64" s="246" t="str">
        <f>'B3 Cables'!Q33</f>
        <v>18-07-08-1</v>
      </c>
      <c r="C64" s="246"/>
      <c r="D64" s="246" t="str">
        <f>'B3 Channels'!R33</f>
        <v>C0-43</v>
      </c>
      <c r="E64" s="246" t="str">
        <f>'B3 Cables'!R33</f>
        <v>18-07-08-2</v>
      </c>
      <c r="F64" s="246"/>
      <c r="G64" s="246" t="str">
        <f>'B3 Channels'!S33</f>
        <v>C0-44</v>
      </c>
      <c r="H64" s="246" t="str">
        <f>'B3 Cables'!S33</f>
        <v>18-07-08-3</v>
      </c>
      <c r="I64" s="246"/>
      <c r="J64" s="246" t="str">
        <f>'B3 Channels'!T33</f>
        <v>C0-45</v>
      </c>
      <c r="K64" s="246" t="str">
        <f>'B3 Cables'!T33</f>
        <v>18-07-08-4</v>
      </c>
      <c r="L64" s="246"/>
      <c r="M64" s="246" t="str">
        <f>'B3 Channels'!U33</f>
        <v>C0-46</v>
      </c>
      <c r="N64" s="246" t="str">
        <f>'B3 Cables'!U33</f>
        <v>18-07-08-5</v>
      </c>
      <c r="O64" s="246"/>
      <c r="P64" s="246" t="str">
        <f>'B3 Channels'!V33</f>
        <v>C0-47</v>
      </c>
      <c r="Q64" s="246" t="str">
        <f>'B3 Cables'!V33</f>
        <v>18-07-08-6</v>
      </c>
    </row>
    <row r="65" spans="1:17" ht="12.75">
      <c r="A65" s="246" t="str">
        <f>'B3 Channels'!Q34</f>
        <v>C0-41</v>
      </c>
      <c r="B65" s="246" t="str">
        <f>'B3 Cables'!Q34</f>
        <v>18-07-07-1</v>
      </c>
      <c r="C65" s="246"/>
      <c r="D65" s="246" t="str">
        <f>'B3 Channels'!R34</f>
        <v>C0-40</v>
      </c>
      <c r="E65" s="246" t="str">
        <f>'B3 Cables'!R34</f>
        <v>18-07-07-2</v>
      </c>
      <c r="F65" s="246"/>
      <c r="G65" s="246" t="str">
        <f>'B3 Channels'!S34</f>
        <v>C0-39</v>
      </c>
      <c r="H65" s="246" t="str">
        <f>'B3 Cables'!S34</f>
        <v>18-07-07-3</v>
      </c>
      <c r="I65" s="246"/>
      <c r="J65" s="246" t="str">
        <f>'B3 Channels'!T34</f>
        <v>C0-38</v>
      </c>
      <c r="K65" s="246" t="str">
        <f>'B3 Cables'!T34</f>
        <v>18-07-07-4</v>
      </c>
      <c r="L65" s="246"/>
      <c r="M65" s="246" t="str">
        <f>'B3 Channels'!U34</f>
        <v>C0-37</v>
      </c>
      <c r="N65" s="246" t="str">
        <f>'B3 Cables'!U34</f>
        <v>18-07-07-5</v>
      </c>
      <c r="O65" s="246"/>
      <c r="P65" s="246" t="str">
        <f>'B3 Channels'!V34</f>
        <v>C0-36</v>
      </c>
      <c r="Q65" s="246" t="str">
        <f>'B3 Cables'!V34</f>
        <v>18-07-07-6</v>
      </c>
    </row>
    <row r="66" spans="1:17" ht="12.75">
      <c r="A66" s="246" t="str">
        <f>'B3 Channels'!Q35</f>
        <v>C0-30</v>
      </c>
      <c r="B66" s="246" t="str">
        <f>'B3 Cables'!Q35</f>
        <v>18-07-06-1</v>
      </c>
      <c r="C66" s="246"/>
      <c r="D66" s="246" t="str">
        <f>'B3 Channels'!R35</f>
        <v>C0-31</v>
      </c>
      <c r="E66" s="246" t="str">
        <f>'B3 Cables'!R35</f>
        <v>18-07-06-2</v>
      </c>
      <c r="F66" s="246"/>
      <c r="G66" s="246" t="str">
        <f>'B3 Channels'!S35</f>
        <v>C0-32</v>
      </c>
      <c r="H66" s="246" t="str">
        <f>'B3 Cables'!S35</f>
        <v>18-07-06-3</v>
      </c>
      <c r="I66" s="246"/>
      <c r="J66" s="246" t="str">
        <f>'B3 Channels'!T35</f>
        <v>C0-33</v>
      </c>
      <c r="K66" s="246" t="str">
        <f>'B3 Cables'!T35</f>
        <v>18-07-06-4</v>
      </c>
      <c r="L66" s="246"/>
      <c r="M66" s="246" t="str">
        <f>'B3 Channels'!U35</f>
        <v>C0-34</v>
      </c>
      <c r="N66" s="246" t="str">
        <f>'B3 Cables'!U35</f>
        <v>18-07-06-5</v>
      </c>
      <c r="O66" s="246"/>
      <c r="P66" s="246" t="str">
        <f>'B3 Channels'!V35</f>
        <v>C0-35</v>
      </c>
      <c r="Q66" s="246" t="str">
        <f>'B3 Cables'!V35</f>
        <v>18-07-06-6</v>
      </c>
    </row>
    <row r="67" spans="1:17" ht="12.75">
      <c r="A67" s="246" t="str">
        <f>'B3 Channels'!Q36</f>
        <v>C0-29</v>
      </c>
      <c r="B67" s="246" t="str">
        <f>'B3 Cables'!Q36</f>
        <v>18-07-05-1</v>
      </c>
      <c r="C67" s="246"/>
      <c r="D67" s="246" t="str">
        <f>'B3 Channels'!R36</f>
        <v>C0-28</v>
      </c>
      <c r="E67" s="246" t="str">
        <f>'B3 Cables'!R36</f>
        <v>18-07-05-2</v>
      </c>
      <c r="F67" s="246"/>
      <c r="G67" s="246" t="str">
        <f>'B3 Channels'!S36</f>
        <v>C0-27</v>
      </c>
      <c r="H67" s="246" t="str">
        <f>'B3 Cables'!S36</f>
        <v>18-07-05-3</v>
      </c>
      <c r="I67" s="246"/>
      <c r="J67" s="246" t="str">
        <f>'B3 Channels'!T36</f>
        <v>C0-26</v>
      </c>
      <c r="K67" s="246" t="str">
        <f>'B3 Cables'!T36</f>
        <v>18-07-05-4</v>
      </c>
      <c r="L67" s="246"/>
      <c r="M67" s="246" t="str">
        <f>'B3 Channels'!U36</f>
        <v>C0-25</v>
      </c>
      <c r="N67" s="246" t="str">
        <f>'B3 Cables'!U36</f>
        <v>18-07-05-5</v>
      </c>
      <c r="O67" s="246"/>
      <c r="P67" s="246" t="str">
        <f>'B3 Channels'!V36</f>
        <v>C0-24</v>
      </c>
      <c r="Q67" s="246" t="str">
        <f>'B3 Cables'!V36</f>
        <v>18-07-05-6</v>
      </c>
    </row>
    <row r="68" spans="1:17" ht="12.75">
      <c r="A68" s="246" t="str">
        <f>'B3 Channels'!Q37</f>
        <v>C0-18</v>
      </c>
      <c r="B68" s="246" t="str">
        <f>'B3 Cables'!Q37</f>
        <v>18-07-04-1</v>
      </c>
      <c r="C68" s="246"/>
      <c r="D68" s="246" t="str">
        <f>'B3 Channels'!R37</f>
        <v>C0-19</v>
      </c>
      <c r="E68" s="246" t="str">
        <f>'B3 Cables'!R37</f>
        <v>18-07-04-2</v>
      </c>
      <c r="F68" s="246"/>
      <c r="G68" s="246" t="str">
        <f>'B3 Channels'!S37</f>
        <v>C0-20</v>
      </c>
      <c r="H68" s="246" t="str">
        <f>'B3 Cables'!S37</f>
        <v>18-07-04-3</v>
      </c>
      <c r="I68" s="246"/>
      <c r="J68" s="246" t="str">
        <f>'B3 Channels'!T37</f>
        <v>C0-21</v>
      </c>
      <c r="K68" s="246" t="str">
        <f>'B3 Cables'!T37</f>
        <v>18-07-04-4</v>
      </c>
      <c r="L68" s="246"/>
      <c r="M68" s="246" t="str">
        <f>'B3 Channels'!U37</f>
        <v>C0-22</v>
      </c>
      <c r="N68" s="246" t="str">
        <f>'B3 Cables'!U37</f>
        <v>18-07-04-5</v>
      </c>
      <c r="O68" s="246"/>
      <c r="P68" s="246" t="str">
        <f>'B3 Channels'!V37</f>
        <v>C0-23</v>
      </c>
      <c r="Q68" s="246" t="str">
        <f>'B3 Cables'!V37</f>
        <v>18-07-04-6</v>
      </c>
    </row>
    <row r="69" spans="1:17" ht="12.75">
      <c r="A69" s="246" t="str">
        <f>'B3 Channels'!Q38</f>
        <v>C0-17</v>
      </c>
      <c r="B69" s="246" t="str">
        <f>'B3 Cables'!Q38</f>
        <v>18-07-03-1</v>
      </c>
      <c r="C69" s="246"/>
      <c r="D69" s="246" t="str">
        <f>'B3 Channels'!R38</f>
        <v>C0-16</v>
      </c>
      <c r="E69" s="246" t="str">
        <f>'B3 Cables'!R38</f>
        <v>18-07-03-2</v>
      </c>
      <c r="F69" s="246"/>
      <c r="G69" s="246" t="str">
        <f>'B3 Channels'!S38</f>
        <v>C0-15</v>
      </c>
      <c r="H69" s="246" t="str">
        <f>'B3 Cables'!S38</f>
        <v>18-07-03-3</v>
      </c>
      <c r="I69" s="246"/>
      <c r="J69" s="246" t="str">
        <f>'B3 Channels'!T38</f>
        <v>C0-14</v>
      </c>
      <c r="K69" s="246" t="str">
        <f>'B3 Cables'!T38</f>
        <v>18-07-03-4</v>
      </c>
      <c r="L69" s="246"/>
      <c r="M69" s="246" t="str">
        <f>'B3 Channels'!U38</f>
        <v>C0-13</v>
      </c>
      <c r="N69" s="246" t="str">
        <f>'B3 Cables'!U38</f>
        <v>18-07-03-5</v>
      </c>
      <c r="O69" s="246"/>
      <c r="P69" s="246" t="str">
        <f>'B3 Channels'!V38</f>
        <v>C0-12</v>
      </c>
      <c r="Q69" s="246" t="str">
        <f>'B3 Cables'!V38</f>
        <v>18-07-03-6</v>
      </c>
    </row>
    <row r="70" spans="1:17" ht="12.75">
      <c r="A70" s="246" t="str">
        <f>'B3 Channels'!Q39</f>
        <v>C0-06</v>
      </c>
      <c r="B70" s="246" t="str">
        <f>'B3 Cables'!Q39</f>
        <v>18-07-02-1</v>
      </c>
      <c r="C70" s="246"/>
      <c r="D70" s="246" t="str">
        <f>'B3 Channels'!R39</f>
        <v>C0-07</v>
      </c>
      <c r="E70" s="246" t="str">
        <f>'B3 Cables'!R39</f>
        <v>18-07-02-2</v>
      </c>
      <c r="F70" s="246"/>
      <c r="G70" s="246" t="str">
        <f>'B3 Channels'!S39</f>
        <v>C0-08</v>
      </c>
      <c r="H70" s="246" t="str">
        <f>'B3 Cables'!S39</f>
        <v>18-07-02-3</v>
      </c>
      <c r="I70" s="246"/>
      <c r="J70" s="246" t="str">
        <f>'B3 Channels'!T39</f>
        <v>C0-09</v>
      </c>
      <c r="K70" s="246" t="str">
        <f>'B3 Cables'!T39</f>
        <v>18-07-02-4</v>
      </c>
      <c r="L70" s="246"/>
      <c r="M70" s="246" t="str">
        <f>'B3 Channels'!U39</f>
        <v>C0-10</v>
      </c>
      <c r="N70" s="246" t="str">
        <f>'B3 Cables'!U39</f>
        <v>18-07-02-5</v>
      </c>
      <c r="O70" s="246"/>
      <c r="P70" s="246" t="str">
        <f>'B3 Channels'!V39</f>
        <v>C0-11</v>
      </c>
      <c r="Q70" s="246" t="str">
        <f>'B3 Cables'!V39</f>
        <v>18-07-02-6</v>
      </c>
    </row>
  </sheetData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workbookViewId="0" topLeftCell="A7">
      <selection activeCell="D27" sqref="D27:D32"/>
    </sheetView>
  </sheetViews>
  <sheetFormatPr defaultColWidth="9.140625" defaultRowHeight="12.75"/>
  <cols>
    <col min="1" max="6" width="16.7109375" style="46" customWidth="1"/>
  </cols>
  <sheetData>
    <row r="1" spans="1:6" ht="13.5" thickBot="1">
      <c r="A1" s="308" t="s">
        <v>806</v>
      </c>
      <c r="B1" s="308" t="s">
        <v>807</v>
      </c>
      <c r="C1" s="308" t="s">
        <v>808</v>
      </c>
      <c r="D1" s="308" t="s">
        <v>822</v>
      </c>
      <c r="E1" s="308" t="s">
        <v>823</v>
      </c>
      <c r="F1" s="308" t="s">
        <v>809</v>
      </c>
    </row>
    <row r="2" spans="1:6" ht="12.75">
      <c r="A2" s="264"/>
      <c r="B2" s="264"/>
      <c r="C2" s="264"/>
      <c r="D2" s="264"/>
      <c r="E2" s="264"/>
      <c r="F2" s="264"/>
    </row>
    <row r="3" spans="1:6" ht="12.75">
      <c r="A3" s="266" t="s">
        <v>810</v>
      </c>
      <c r="B3" s="266" t="s">
        <v>810</v>
      </c>
      <c r="C3" s="266" t="s">
        <v>810</v>
      </c>
      <c r="D3" s="266" t="s">
        <v>810</v>
      </c>
      <c r="E3" s="266" t="s">
        <v>810</v>
      </c>
      <c r="F3" s="266" t="s">
        <v>810</v>
      </c>
    </row>
    <row r="4" spans="1:6" ht="12.75">
      <c r="A4" s="266"/>
      <c r="B4" s="266"/>
      <c r="C4" s="266"/>
      <c r="D4" s="266"/>
      <c r="E4" s="266"/>
      <c r="F4" s="266"/>
    </row>
    <row r="5" spans="1:6" ht="13.5" thickBot="1">
      <c r="A5" s="268"/>
      <c r="B5" s="268"/>
      <c r="C5" s="268"/>
      <c r="D5" s="268"/>
      <c r="E5" s="268"/>
      <c r="F5" s="266"/>
    </row>
    <row r="6" spans="1:6" ht="12.75">
      <c r="A6" s="273" t="s">
        <v>826</v>
      </c>
      <c r="B6" s="273" t="s">
        <v>826</v>
      </c>
      <c r="C6" s="273" t="s">
        <v>826</v>
      </c>
      <c r="D6" s="273" t="s">
        <v>826</v>
      </c>
      <c r="E6" s="273" t="s">
        <v>826</v>
      </c>
      <c r="F6" s="252"/>
    </row>
    <row r="7" spans="1:6" ht="13.5" thickBot="1">
      <c r="A7" s="274"/>
      <c r="B7" s="274"/>
      <c r="C7" s="274"/>
      <c r="D7" s="274"/>
      <c r="E7" s="275"/>
      <c r="F7" s="253" t="s">
        <v>821</v>
      </c>
    </row>
    <row r="8" spans="1:6" ht="13.5" thickBot="1">
      <c r="A8" s="284" t="s">
        <v>811</v>
      </c>
      <c r="B8" s="284" t="s">
        <v>811</v>
      </c>
      <c r="C8" s="284" t="s">
        <v>811</v>
      </c>
      <c r="D8" s="284" t="s">
        <v>811</v>
      </c>
      <c r="E8" s="285" t="s">
        <v>811</v>
      </c>
      <c r="F8" s="254"/>
    </row>
    <row r="9" spans="1:6" ht="13.5" thickBot="1">
      <c r="A9" s="286"/>
      <c r="B9" s="286"/>
      <c r="C9" s="286"/>
      <c r="D9" s="286"/>
      <c r="E9" s="287"/>
      <c r="F9" s="292" t="s">
        <v>824</v>
      </c>
    </row>
    <row r="10" spans="1:6" ht="13.5" thickBot="1">
      <c r="A10" s="288"/>
      <c r="B10" s="288"/>
      <c r="C10" s="288"/>
      <c r="D10" s="288"/>
      <c r="E10" s="289"/>
      <c r="F10" s="248" t="s">
        <v>813</v>
      </c>
    </row>
    <row r="11" spans="1:13" ht="13.5" thickBot="1">
      <c r="A11" s="290" t="s">
        <v>811</v>
      </c>
      <c r="B11" s="290" t="s">
        <v>811</v>
      </c>
      <c r="C11" s="290" t="s">
        <v>811</v>
      </c>
      <c r="D11" s="290" t="s">
        <v>811</v>
      </c>
      <c r="E11" s="291" t="s">
        <v>811</v>
      </c>
      <c r="F11" s="250" t="s">
        <v>814</v>
      </c>
      <c r="M11" s="263"/>
    </row>
    <row r="12" spans="1:13" ht="12.75">
      <c r="A12" s="286"/>
      <c r="B12" s="286"/>
      <c r="C12" s="286"/>
      <c r="D12" s="286"/>
      <c r="E12" s="287"/>
      <c r="F12" s="270"/>
      <c r="M12" s="263"/>
    </row>
    <row r="13" spans="1:6" ht="13.5" thickBot="1">
      <c r="A13" s="288"/>
      <c r="B13" s="288"/>
      <c r="C13" s="288"/>
      <c r="D13" s="288"/>
      <c r="E13" s="289"/>
      <c r="F13" s="271"/>
    </row>
    <row r="14" spans="1:6" ht="12.75">
      <c r="A14" s="276"/>
      <c r="B14" s="276"/>
      <c r="C14" s="276"/>
      <c r="D14" s="276"/>
      <c r="E14" s="277"/>
      <c r="F14" s="271"/>
    </row>
    <row r="15" spans="1:6" ht="12.75">
      <c r="A15" s="278" t="s">
        <v>812</v>
      </c>
      <c r="B15" s="278" t="s">
        <v>812</v>
      </c>
      <c r="C15" s="278" t="s">
        <v>812</v>
      </c>
      <c r="D15" s="278" t="s">
        <v>812</v>
      </c>
      <c r="E15" s="279" t="s">
        <v>812</v>
      </c>
      <c r="F15" s="271"/>
    </row>
    <row r="16" spans="1:6" ht="12.75">
      <c r="A16" s="280"/>
      <c r="B16" s="280"/>
      <c r="C16" s="280"/>
      <c r="D16" s="280"/>
      <c r="E16" s="281"/>
      <c r="F16" s="271"/>
    </row>
    <row r="17" spans="1:6" ht="13.5" thickBot="1">
      <c r="A17" s="282"/>
      <c r="B17" s="282"/>
      <c r="C17" s="282"/>
      <c r="D17" s="282"/>
      <c r="E17" s="283"/>
      <c r="F17" s="271"/>
    </row>
    <row r="18" spans="1:6" ht="12.75">
      <c r="A18" s="248" t="s">
        <v>813</v>
      </c>
      <c r="B18" s="248" t="s">
        <v>813</v>
      </c>
      <c r="C18" s="248" t="s">
        <v>813</v>
      </c>
      <c r="D18" s="248" t="s">
        <v>813</v>
      </c>
      <c r="E18" s="249" t="s">
        <v>813</v>
      </c>
      <c r="F18" s="271"/>
    </row>
    <row r="19" spans="1:6" ht="13.5" thickBot="1">
      <c r="A19" s="250" t="s">
        <v>814</v>
      </c>
      <c r="B19" s="250" t="s">
        <v>814</v>
      </c>
      <c r="C19" s="250" t="s">
        <v>814</v>
      </c>
      <c r="D19" s="250" t="s">
        <v>814</v>
      </c>
      <c r="E19" s="251" t="s">
        <v>814</v>
      </c>
      <c r="F19" s="271" t="s">
        <v>825</v>
      </c>
    </row>
    <row r="20" spans="1:6" ht="12.75">
      <c r="A20" s="295"/>
      <c r="B20" s="257"/>
      <c r="C20" s="258"/>
      <c r="D20" s="306"/>
      <c r="E20" s="296"/>
      <c r="F20" s="271" t="s">
        <v>744</v>
      </c>
    </row>
    <row r="21" spans="1:6" ht="12.75">
      <c r="A21" s="297"/>
      <c r="B21" s="259"/>
      <c r="C21" s="260"/>
      <c r="D21" s="253" t="s">
        <v>821</v>
      </c>
      <c r="E21" s="298"/>
      <c r="F21" s="271"/>
    </row>
    <row r="22" spans="1:6" ht="13.5" thickBot="1">
      <c r="A22" s="297" t="s">
        <v>815</v>
      </c>
      <c r="B22" s="259" t="s">
        <v>846</v>
      </c>
      <c r="C22" s="260" t="s">
        <v>819</v>
      </c>
      <c r="D22" s="307"/>
      <c r="E22" s="298" t="s">
        <v>815</v>
      </c>
      <c r="F22" s="271"/>
    </row>
    <row r="23" spans="1:6" ht="12.75">
      <c r="A23" s="299" t="s">
        <v>827</v>
      </c>
      <c r="B23" s="293" t="s">
        <v>834</v>
      </c>
      <c r="C23" s="260" t="s">
        <v>820</v>
      </c>
      <c r="D23" s="253"/>
      <c r="E23" s="301" t="s">
        <v>841</v>
      </c>
      <c r="F23" s="271"/>
    </row>
    <row r="24" spans="1:6" ht="12.75">
      <c r="A24" s="297"/>
      <c r="B24" s="259"/>
      <c r="C24" s="260"/>
      <c r="D24" s="253" t="s">
        <v>821</v>
      </c>
      <c r="E24" s="298"/>
      <c r="F24" s="271"/>
    </row>
    <row r="25" spans="1:13" ht="13.5" thickBot="1">
      <c r="A25" s="302"/>
      <c r="B25" s="261"/>
      <c r="C25" s="262"/>
      <c r="D25" s="307"/>
      <c r="E25" s="303"/>
      <c r="F25" s="271"/>
      <c r="M25" s="309"/>
    </row>
    <row r="26" spans="1:6" ht="13.5" thickBot="1">
      <c r="A26" s="304" t="s">
        <v>816</v>
      </c>
      <c r="B26" s="304" t="s">
        <v>816</v>
      </c>
      <c r="C26" s="304" t="s">
        <v>816</v>
      </c>
      <c r="D26" s="304" t="s">
        <v>816</v>
      </c>
      <c r="E26" s="305" t="s">
        <v>816</v>
      </c>
      <c r="F26" s="271"/>
    </row>
    <row r="27" spans="1:6" ht="13.5" thickBot="1">
      <c r="A27" s="295"/>
      <c r="B27" s="295"/>
      <c r="C27" s="295"/>
      <c r="D27" s="257"/>
      <c r="E27" s="296"/>
      <c r="F27" s="272"/>
    </row>
    <row r="28" spans="1:6" ht="12.75">
      <c r="A28" s="297"/>
      <c r="B28" s="297"/>
      <c r="C28" s="297"/>
      <c r="D28" s="259"/>
      <c r="E28" s="298"/>
      <c r="F28" s="248" t="s">
        <v>813</v>
      </c>
    </row>
    <row r="29" spans="1:6" ht="13.5" thickBot="1">
      <c r="A29" s="297" t="s">
        <v>815</v>
      </c>
      <c r="B29" s="297" t="s">
        <v>815</v>
      </c>
      <c r="C29" s="297" t="s">
        <v>815</v>
      </c>
      <c r="D29" s="259" t="s">
        <v>845</v>
      </c>
      <c r="E29" s="298" t="s">
        <v>815</v>
      </c>
      <c r="F29" s="250" t="s">
        <v>814</v>
      </c>
    </row>
    <row r="30" spans="1:6" ht="12.75">
      <c r="A30" s="299" t="s">
        <v>828</v>
      </c>
      <c r="B30" s="300" t="s">
        <v>833</v>
      </c>
      <c r="C30" s="300" t="s">
        <v>835</v>
      </c>
      <c r="D30" s="294" t="s">
        <v>840</v>
      </c>
      <c r="E30" s="301" t="s">
        <v>842</v>
      </c>
      <c r="F30" s="270"/>
    </row>
    <row r="31" spans="1:6" ht="12.75">
      <c r="A31" s="297"/>
      <c r="B31" s="297"/>
      <c r="C31" s="297"/>
      <c r="D31" s="259"/>
      <c r="E31" s="298"/>
      <c r="F31" s="271"/>
    </row>
    <row r="32" spans="1:6" ht="13.5" thickBot="1">
      <c r="A32" s="302"/>
      <c r="B32" s="302"/>
      <c r="C32" s="302"/>
      <c r="D32" s="261"/>
      <c r="E32" s="303"/>
      <c r="F32" s="271"/>
    </row>
    <row r="33" spans="1:6" ht="13.5" thickBot="1">
      <c r="A33" s="304" t="s">
        <v>816</v>
      </c>
      <c r="B33" s="304" t="s">
        <v>816</v>
      </c>
      <c r="C33" s="304" t="s">
        <v>816</v>
      </c>
      <c r="D33" s="304" t="s">
        <v>816</v>
      </c>
      <c r="E33" s="305" t="s">
        <v>816</v>
      </c>
      <c r="F33" s="271"/>
    </row>
    <row r="34" spans="1:6" ht="12.75">
      <c r="A34" s="248" t="s">
        <v>813</v>
      </c>
      <c r="B34" s="248" t="s">
        <v>813</v>
      </c>
      <c r="C34" s="248" t="s">
        <v>813</v>
      </c>
      <c r="D34" s="248" t="s">
        <v>813</v>
      </c>
      <c r="E34" s="249" t="s">
        <v>813</v>
      </c>
      <c r="F34" s="271"/>
    </row>
    <row r="35" spans="1:6" ht="13.5" thickBot="1">
      <c r="A35" s="250" t="s">
        <v>814</v>
      </c>
      <c r="B35" s="250" t="s">
        <v>814</v>
      </c>
      <c r="C35" s="250" t="s">
        <v>814</v>
      </c>
      <c r="D35" s="250" t="s">
        <v>814</v>
      </c>
      <c r="E35" s="251" t="s">
        <v>814</v>
      </c>
      <c r="F35" s="271"/>
    </row>
    <row r="36" spans="1:6" ht="12.75">
      <c r="A36" s="295"/>
      <c r="B36" s="295"/>
      <c r="C36" s="295"/>
      <c r="D36" s="295"/>
      <c r="E36" s="296"/>
      <c r="F36" s="271"/>
    </row>
    <row r="37" spans="1:6" ht="12.75">
      <c r="A37" s="297"/>
      <c r="B37" s="297"/>
      <c r="C37" s="297"/>
      <c r="D37" s="297"/>
      <c r="E37" s="298"/>
      <c r="F37" s="271" t="s">
        <v>825</v>
      </c>
    </row>
    <row r="38" spans="1:6" ht="12.75">
      <c r="A38" s="297" t="s">
        <v>815</v>
      </c>
      <c r="B38" s="297" t="s">
        <v>847</v>
      </c>
      <c r="C38" s="297" t="s">
        <v>815</v>
      </c>
      <c r="D38" s="297" t="s">
        <v>815</v>
      </c>
      <c r="E38" s="298" t="s">
        <v>815</v>
      </c>
      <c r="F38" s="271" t="s">
        <v>744</v>
      </c>
    </row>
    <row r="39" spans="1:6" ht="12.75">
      <c r="A39" s="299" t="s">
        <v>829</v>
      </c>
      <c r="B39" s="300" t="s">
        <v>832</v>
      </c>
      <c r="C39" s="300" t="s">
        <v>836</v>
      </c>
      <c r="D39" s="300" t="s">
        <v>839</v>
      </c>
      <c r="E39" s="301" t="s">
        <v>843</v>
      </c>
      <c r="F39" s="271"/>
    </row>
    <row r="40" spans="1:6" ht="12.75">
      <c r="A40" s="297"/>
      <c r="B40" s="297"/>
      <c r="C40" s="297"/>
      <c r="D40" s="297"/>
      <c r="E40" s="298"/>
      <c r="F40" s="271"/>
    </row>
    <row r="41" spans="1:6" ht="13.5" thickBot="1">
      <c r="A41" s="302"/>
      <c r="B41" s="302"/>
      <c r="C41" s="302"/>
      <c r="D41" s="302"/>
      <c r="E41" s="303"/>
      <c r="F41" s="271"/>
    </row>
    <row r="42" spans="1:6" ht="13.5" thickBot="1">
      <c r="A42" s="304" t="s">
        <v>816</v>
      </c>
      <c r="B42" s="304" t="s">
        <v>816</v>
      </c>
      <c r="C42" s="304" t="s">
        <v>816</v>
      </c>
      <c r="D42" s="304" t="s">
        <v>816</v>
      </c>
      <c r="E42" s="305" t="s">
        <v>816</v>
      </c>
      <c r="F42" s="271"/>
    </row>
    <row r="43" spans="1:6" ht="12.75">
      <c r="A43" s="295"/>
      <c r="B43" s="295"/>
      <c r="C43" s="295"/>
      <c r="D43" s="257"/>
      <c r="E43" s="296"/>
      <c r="F43" s="271"/>
    </row>
    <row r="44" spans="1:6" ht="12.75">
      <c r="A44" s="297"/>
      <c r="B44" s="297"/>
      <c r="C44" s="297"/>
      <c r="D44" s="259"/>
      <c r="E44" s="298"/>
      <c r="F44" s="271"/>
    </row>
    <row r="45" spans="1:6" ht="13.5" thickBot="1">
      <c r="A45" s="297" t="s">
        <v>815</v>
      </c>
      <c r="B45" s="297" t="s">
        <v>815</v>
      </c>
      <c r="C45" s="297" t="s">
        <v>815</v>
      </c>
      <c r="D45" s="259" t="s">
        <v>848</v>
      </c>
      <c r="E45" s="298" t="s">
        <v>815</v>
      </c>
      <c r="F45" s="272"/>
    </row>
    <row r="46" spans="1:6" ht="12.75">
      <c r="A46" s="299" t="s">
        <v>830</v>
      </c>
      <c r="B46" s="300" t="s">
        <v>831</v>
      </c>
      <c r="C46" s="300" t="s">
        <v>837</v>
      </c>
      <c r="D46" s="294" t="s">
        <v>838</v>
      </c>
      <c r="E46" s="301" t="s">
        <v>844</v>
      </c>
      <c r="F46" s="264"/>
    </row>
    <row r="47" spans="1:6" ht="12.75">
      <c r="A47" s="297"/>
      <c r="B47" s="297"/>
      <c r="C47" s="297"/>
      <c r="D47" s="259"/>
      <c r="E47" s="298"/>
      <c r="F47" s="266" t="s">
        <v>817</v>
      </c>
    </row>
    <row r="48" spans="1:6" ht="13.5" thickBot="1">
      <c r="A48" s="302"/>
      <c r="B48" s="302"/>
      <c r="C48" s="302"/>
      <c r="D48" s="261"/>
      <c r="E48" s="303"/>
      <c r="F48" s="268"/>
    </row>
    <row r="49" spans="1:6" ht="13.5" thickBot="1">
      <c r="A49" s="304" t="s">
        <v>816</v>
      </c>
      <c r="B49" s="304" t="s">
        <v>816</v>
      </c>
      <c r="C49" s="304" t="s">
        <v>816</v>
      </c>
      <c r="D49" s="304" t="s">
        <v>816</v>
      </c>
      <c r="E49" s="305" t="s">
        <v>816</v>
      </c>
      <c r="F49" s="202"/>
    </row>
    <row r="50" spans="1:6" ht="12.75">
      <c r="A50" s="264"/>
      <c r="B50" s="264"/>
      <c r="C50" s="264"/>
      <c r="D50" s="264"/>
      <c r="E50" s="265"/>
      <c r="F50" s="216"/>
    </row>
    <row r="51" spans="1:6" ht="12.75">
      <c r="A51" s="266" t="s">
        <v>817</v>
      </c>
      <c r="B51" s="266" t="s">
        <v>817</v>
      </c>
      <c r="C51" s="266" t="s">
        <v>817</v>
      </c>
      <c r="D51" s="266" t="s">
        <v>817</v>
      </c>
      <c r="E51" s="267" t="s">
        <v>817</v>
      </c>
      <c r="F51" s="255" t="s">
        <v>818</v>
      </c>
    </row>
    <row r="52" spans="1:6" ht="13.5" thickBot="1">
      <c r="A52" s="268"/>
      <c r="B52" s="268"/>
      <c r="C52" s="268"/>
      <c r="D52" s="268"/>
      <c r="E52" s="269"/>
      <c r="F52" s="216"/>
    </row>
    <row r="53" spans="1:6" ht="12.75">
      <c r="A53" s="202"/>
      <c r="B53" s="202"/>
      <c r="C53" s="202"/>
      <c r="D53" s="202"/>
      <c r="E53" s="4"/>
      <c r="F53" s="216"/>
    </row>
    <row r="54" spans="1:6" ht="12.75">
      <c r="A54" s="255" t="s">
        <v>818</v>
      </c>
      <c r="B54" s="255" t="s">
        <v>818</v>
      </c>
      <c r="C54" s="255" t="s">
        <v>818</v>
      </c>
      <c r="D54" s="255" t="s">
        <v>818</v>
      </c>
      <c r="E54" s="256" t="s">
        <v>818</v>
      </c>
      <c r="F54" s="216"/>
    </row>
    <row r="55" spans="1:6" ht="13.5" thickBot="1">
      <c r="A55" s="215"/>
      <c r="B55" s="215"/>
      <c r="C55" s="215"/>
      <c r="D55" s="215"/>
      <c r="E55" s="49"/>
      <c r="F55" s="215"/>
    </row>
  </sheetData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6:X72"/>
  <sheetViews>
    <sheetView tabSelected="1" workbookViewId="0" topLeftCell="A48">
      <selection activeCell="E72" sqref="E72"/>
    </sheetView>
  </sheetViews>
  <sheetFormatPr defaultColWidth="9.140625" defaultRowHeight="12.75"/>
  <cols>
    <col min="3" max="3" width="17.7109375" style="0" customWidth="1"/>
    <col min="20" max="20" width="18.28125" style="0" customWidth="1"/>
    <col min="21" max="21" width="14.140625" style="0" customWidth="1"/>
    <col min="23" max="24" width="0" style="0" hidden="1" customWidth="1"/>
  </cols>
  <sheetData>
    <row r="6" spans="5:18" ht="12.75">
      <c r="E6" t="s">
        <v>892</v>
      </c>
      <c r="R6" t="s">
        <v>893</v>
      </c>
    </row>
    <row r="8" spans="5:18" ht="12.75">
      <c r="E8" t="s">
        <v>748</v>
      </c>
      <c r="R8" t="s">
        <v>749</v>
      </c>
    </row>
    <row r="9" ht="13.5" thickBot="1"/>
    <row r="10" spans="1:21" ht="13.5" thickBot="1">
      <c r="A10" s="16" t="s">
        <v>10</v>
      </c>
      <c r="B10" s="16" t="s">
        <v>1</v>
      </c>
      <c r="C10" s="16" t="s">
        <v>1</v>
      </c>
      <c r="D10" s="16" t="s">
        <v>2</v>
      </c>
      <c r="E10" s="4" t="s">
        <v>0</v>
      </c>
      <c r="F10" s="4">
        <v>6</v>
      </c>
      <c r="G10" s="9">
        <v>5</v>
      </c>
      <c r="H10" s="9">
        <v>4</v>
      </c>
      <c r="I10" s="9">
        <v>3</v>
      </c>
      <c r="J10" s="9">
        <v>2</v>
      </c>
      <c r="K10" s="5">
        <v>1</v>
      </c>
      <c r="L10" s="4">
        <v>1</v>
      </c>
      <c r="M10" s="9">
        <v>2</v>
      </c>
      <c r="N10" s="9">
        <v>3</v>
      </c>
      <c r="O10" s="9">
        <v>4</v>
      </c>
      <c r="P10" s="5">
        <v>5</v>
      </c>
      <c r="Q10" s="5">
        <v>6</v>
      </c>
      <c r="R10" s="17" t="s">
        <v>0</v>
      </c>
      <c r="S10" s="17" t="s">
        <v>2</v>
      </c>
      <c r="T10" s="16" t="s">
        <v>1</v>
      </c>
      <c r="U10" s="202" t="s">
        <v>1</v>
      </c>
    </row>
    <row r="11" spans="1:24" ht="12.75">
      <c r="A11" s="10">
        <v>48</v>
      </c>
      <c r="B11" s="359">
        <v>5270104</v>
      </c>
      <c r="C11" s="12">
        <f aca="true" t="shared" si="0" ref="C11:C58">20220530000000+B11</f>
        <v>20220535270104</v>
      </c>
      <c r="D11" s="4"/>
      <c r="E11" s="375" t="str">
        <f>X11&amp;"("&amp;IF(X11=27,"LHRF","")&amp;IF(X11=28,"RHRF","")&amp;IF(X11=29,"LHRF","")&amp;IF(X11=30,"RHRF","")&amp;IF(X11=31,"LHRF","")&amp;IF(X11=32,"RHRF","")&amp;")"</f>
        <v>27(LHRF)</v>
      </c>
      <c r="F11" s="386"/>
      <c r="G11" s="387"/>
      <c r="H11" s="387"/>
      <c r="I11" s="387"/>
      <c r="J11" s="387"/>
      <c r="K11" s="387"/>
      <c r="L11" s="4"/>
      <c r="M11" s="9"/>
      <c r="N11" s="9"/>
      <c r="O11" s="9"/>
      <c r="P11" s="9"/>
      <c r="Q11" s="5"/>
      <c r="R11" s="10" t="str">
        <f>W11&amp;"("&amp;IF(W11=21,"LHRF","")&amp;IF(W11=22,"RHRF","")&amp;IF(W11=23,"LHRF","")&amp;IF(W11=24,"RHRF","")&amp;IF(W11=25,"LHRF","")&amp;IF(W11=26,"RHRF","")&amp;")"</f>
        <v>21(LHRF)</v>
      </c>
      <c r="S11" s="202"/>
      <c r="T11" s="365">
        <f aca="true" t="shared" si="1" ref="T11:T58">20220530000000+U11</f>
        <v>20220535210107</v>
      </c>
      <c r="U11" s="368">
        <v>5210107</v>
      </c>
      <c r="W11">
        <f>INT(U11/10000)-500</f>
        <v>21</v>
      </c>
      <c r="X11">
        <f>INT(B11/10000)-500</f>
        <v>27</v>
      </c>
    </row>
    <row r="12" spans="1:24" ht="12.75">
      <c r="A12" s="10">
        <v>47</v>
      </c>
      <c r="B12" s="359">
        <v>5280105</v>
      </c>
      <c r="C12" s="12">
        <f t="shared" si="0"/>
        <v>20220535280105</v>
      </c>
      <c r="D12" s="47"/>
      <c r="E12" s="375" t="str">
        <f>X12&amp;"("&amp;IF(X12=27,"LHRF","")&amp;IF(X12=28,"RHRF","")&amp;IF(X12=29,"LHRF","")&amp;IF(X12=30,"RHRF","")&amp;IF(X12=31,"LHRF","")&amp;IF(X12=32,"RHRF","")&amp;")"</f>
        <v>28(RHRF)</v>
      </c>
      <c r="F12" s="388"/>
      <c r="G12" s="2"/>
      <c r="H12" s="2"/>
      <c r="I12" s="2"/>
      <c r="J12" s="2"/>
      <c r="K12" s="2"/>
      <c r="L12" s="47"/>
      <c r="M12" s="2"/>
      <c r="N12" s="2"/>
      <c r="O12" s="2"/>
      <c r="P12" s="2"/>
      <c r="Q12" s="48"/>
      <c r="R12" s="10" t="str">
        <f aca="true" t="shared" si="2" ref="R12:R58">W12&amp;"("&amp;IF(W12=21,"LHRF","")&amp;IF(W12=22,"RHRF","")&amp;IF(W12=23,"LHRF","")&amp;IF(W12=24,"RHRF","")&amp;IF(W12=25,"LHRF","")&amp;IF(W12=26,"RHRF","")&amp;")"</f>
        <v>22(RHRF)</v>
      </c>
      <c r="S12" s="216"/>
      <c r="T12" s="366">
        <f t="shared" si="1"/>
        <v>20220535220107</v>
      </c>
      <c r="U12" s="369">
        <v>5220107</v>
      </c>
      <c r="W12">
        <f aca="true" t="shared" si="3" ref="W12:W58">INT(U12/10000)-500</f>
        <v>22</v>
      </c>
      <c r="X12">
        <f aca="true" t="shared" si="4" ref="X12:X58">INT(B12/10000)-500</f>
        <v>28</v>
      </c>
    </row>
    <row r="13" spans="1:24" ht="12.75">
      <c r="A13" s="10">
        <v>46</v>
      </c>
      <c r="B13" s="359">
        <v>5290106</v>
      </c>
      <c r="C13" s="12">
        <f t="shared" si="0"/>
        <v>20220535290106</v>
      </c>
      <c r="D13" s="47"/>
      <c r="E13" s="375" t="str">
        <f aca="true" t="shared" si="5" ref="E13:E58">X13&amp;"("&amp;IF(X13=27,"LHRF","")&amp;IF(X13=28,"RHRF","")&amp;IF(X13=29,"LHRF","")&amp;IF(X13=30,"RHRF","")&amp;IF(X13=31,"LHRF","")&amp;IF(X13=32,"RHRF","")&amp;")"</f>
        <v>29(LHRF)</v>
      </c>
      <c r="F13" s="389"/>
      <c r="G13" s="390"/>
      <c r="H13" s="390"/>
      <c r="I13" s="390"/>
      <c r="J13" s="390"/>
      <c r="K13" s="390"/>
      <c r="L13" s="47"/>
      <c r="M13" s="2"/>
      <c r="N13" s="2"/>
      <c r="O13" s="2"/>
      <c r="P13" s="2"/>
      <c r="Q13" s="48"/>
      <c r="R13" s="10" t="str">
        <f t="shared" si="2"/>
        <v>23(LHRF)</v>
      </c>
      <c r="S13" s="216"/>
      <c r="T13" s="366">
        <f t="shared" si="1"/>
        <v>20220535230108</v>
      </c>
      <c r="U13" s="369">
        <v>5230108</v>
      </c>
      <c r="W13">
        <f t="shared" si="3"/>
        <v>23</v>
      </c>
      <c r="X13">
        <f t="shared" si="4"/>
        <v>29</v>
      </c>
    </row>
    <row r="14" spans="1:24" ht="13.5" thickBot="1">
      <c r="A14" s="10">
        <v>45</v>
      </c>
      <c r="B14" s="359">
        <v>5300104</v>
      </c>
      <c r="C14" s="12">
        <f t="shared" si="0"/>
        <v>20220535300104</v>
      </c>
      <c r="D14" s="49"/>
      <c r="E14" s="10" t="str">
        <f t="shared" si="5"/>
        <v>30(RHRF)</v>
      </c>
      <c r="F14" s="47"/>
      <c r="G14" s="2"/>
      <c r="H14" s="2"/>
      <c r="I14" s="2"/>
      <c r="J14" s="2"/>
      <c r="K14" s="2"/>
      <c r="L14" s="47"/>
      <c r="M14" s="2"/>
      <c r="N14" s="2"/>
      <c r="O14" s="2"/>
      <c r="P14" s="2"/>
      <c r="Q14" s="48"/>
      <c r="R14" s="10" t="str">
        <f t="shared" si="2"/>
        <v>24(RHRF)</v>
      </c>
      <c r="S14" s="216"/>
      <c r="T14" s="367">
        <f t="shared" si="1"/>
        <v>20220535240101</v>
      </c>
      <c r="U14" s="369">
        <v>5240101</v>
      </c>
      <c r="W14">
        <f t="shared" si="3"/>
        <v>24</v>
      </c>
      <c r="X14">
        <f t="shared" si="4"/>
        <v>30</v>
      </c>
    </row>
    <row r="15" spans="1:24" ht="12.75">
      <c r="A15" s="19">
        <v>44</v>
      </c>
      <c r="B15" s="359">
        <v>5310105</v>
      </c>
      <c r="C15" s="24">
        <f t="shared" si="0"/>
        <v>20220535310105</v>
      </c>
      <c r="D15" s="202"/>
      <c r="E15" s="10" t="str">
        <f t="shared" si="5"/>
        <v>31(LHRF)</v>
      </c>
      <c r="F15" s="4"/>
      <c r="G15" s="9"/>
      <c r="H15" s="9"/>
      <c r="I15" s="9"/>
      <c r="J15" s="9"/>
      <c r="K15" s="5"/>
      <c r="L15" s="4"/>
      <c r="M15" s="9"/>
      <c r="N15" s="9"/>
      <c r="O15" s="9"/>
      <c r="P15" s="9"/>
      <c r="Q15" s="5"/>
      <c r="R15" s="10" t="str">
        <f t="shared" si="2"/>
        <v>25(LHRF)</v>
      </c>
      <c r="S15" s="216"/>
      <c r="T15" s="365">
        <f t="shared" si="1"/>
        <v>20220535250108</v>
      </c>
      <c r="U15" s="369">
        <v>5250108</v>
      </c>
      <c r="W15">
        <f t="shared" si="3"/>
        <v>25</v>
      </c>
      <c r="X15">
        <f t="shared" si="4"/>
        <v>31</v>
      </c>
    </row>
    <row r="16" spans="1:24" ht="12.75">
      <c r="A16" s="10">
        <v>43</v>
      </c>
      <c r="B16" s="359">
        <v>5320106</v>
      </c>
      <c r="C16" s="12">
        <f t="shared" si="0"/>
        <v>20220535320106</v>
      </c>
      <c r="D16" s="216"/>
      <c r="E16" s="10" t="str">
        <f t="shared" si="5"/>
        <v>32(RHRF)</v>
      </c>
      <c r="F16" s="47"/>
      <c r="G16" s="2"/>
      <c r="H16" s="2"/>
      <c r="I16" s="2"/>
      <c r="J16" s="2"/>
      <c r="K16" s="48"/>
      <c r="L16" s="47"/>
      <c r="M16" s="2"/>
      <c r="N16" s="2"/>
      <c r="O16" s="2"/>
      <c r="P16" s="2"/>
      <c r="Q16" s="48"/>
      <c r="R16" s="10" t="str">
        <f t="shared" si="2"/>
        <v>26(RHRF)</v>
      </c>
      <c r="S16" s="216"/>
      <c r="T16" s="366">
        <f t="shared" si="1"/>
        <v>20220535260101</v>
      </c>
      <c r="U16" s="369">
        <v>5260101</v>
      </c>
      <c r="W16">
        <f t="shared" si="3"/>
        <v>26</v>
      </c>
      <c r="X16">
        <f t="shared" si="4"/>
        <v>32</v>
      </c>
    </row>
    <row r="17" spans="1:24" ht="12.75">
      <c r="A17" s="10">
        <v>42</v>
      </c>
      <c r="B17" s="359">
        <v>5320104</v>
      </c>
      <c r="C17" s="12">
        <f t="shared" si="0"/>
        <v>20220535320104</v>
      </c>
      <c r="D17" s="216"/>
      <c r="E17" s="10" t="str">
        <f t="shared" si="5"/>
        <v>32(RHRF)</v>
      </c>
      <c r="F17" s="47"/>
      <c r="G17" s="2"/>
      <c r="H17" s="2"/>
      <c r="I17" s="2"/>
      <c r="J17" s="2"/>
      <c r="K17" s="48"/>
      <c r="L17" s="47"/>
      <c r="M17" s="2"/>
      <c r="N17" s="2"/>
      <c r="O17" s="2"/>
      <c r="P17" s="2"/>
      <c r="Q17" s="48"/>
      <c r="R17" s="10" t="str">
        <f t="shared" si="2"/>
        <v>26(RHRF)</v>
      </c>
      <c r="S17" s="216"/>
      <c r="T17" s="366">
        <f t="shared" si="1"/>
        <v>20220535260105</v>
      </c>
      <c r="U17" s="369">
        <v>5260105</v>
      </c>
      <c r="W17">
        <f t="shared" si="3"/>
        <v>26</v>
      </c>
      <c r="X17">
        <f t="shared" si="4"/>
        <v>32</v>
      </c>
    </row>
    <row r="18" spans="1:24" ht="13.5" thickBot="1">
      <c r="A18" s="14">
        <v>41</v>
      </c>
      <c r="B18" s="360">
        <v>5310103</v>
      </c>
      <c r="C18" s="25">
        <f t="shared" si="0"/>
        <v>20220535310103</v>
      </c>
      <c r="D18" s="215"/>
      <c r="E18" s="10" t="str">
        <f t="shared" si="5"/>
        <v>31(LHRF)</v>
      </c>
      <c r="F18" s="49"/>
      <c r="G18" s="243"/>
      <c r="H18" s="243"/>
      <c r="I18" s="243"/>
      <c r="J18" s="243"/>
      <c r="K18" s="50"/>
      <c r="L18" s="49"/>
      <c r="M18" s="243"/>
      <c r="N18" s="243"/>
      <c r="O18" s="243"/>
      <c r="P18" s="243"/>
      <c r="Q18" s="50"/>
      <c r="R18" s="10" t="str">
        <f t="shared" si="2"/>
        <v>25(LHRF)</v>
      </c>
      <c r="S18" s="216"/>
      <c r="T18" s="367">
        <f t="shared" si="1"/>
        <v>20220535250107</v>
      </c>
      <c r="U18" s="369">
        <v>5250107</v>
      </c>
      <c r="W18">
        <f t="shared" si="3"/>
        <v>25</v>
      </c>
      <c r="X18">
        <f t="shared" si="4"/>
        <v>31</v>
      </c>
    </row>
    <row r="19" spans="1:24" ht="12.75">
      <c r="A19" s="19">
        <v>40</v>
      </c>
      <c r="B19" s="359">
        <v>5300103</v>
      </c>
      <c r="C19" s="12">
        <f t="shared" si="0"/>
        <v>20220535300103</v>
      </c>
      <c r="D19" s="202"/>
      <c r="E19" s="10" t="str">
        <f t="shared" si="5"/>
        <v>30(RHRF)</v>
      </c>
      <c r="F19" s="47"/>
      <c r="G19" s="2"/>
      <c r="H19" s="2"/>
      <c r="I19" s="2"/>
      <c r="J19" s="2"/>
      <c r="K19" s="2"/>
      <c r="L19" s="47"/>
      <c r="M19" s="2"/>
      <c r="N19" s="2"/>
      <c r="O19" s="2"/>
      <c r="P19" s="2"/>
      <c r="Q19" s="48"/>
      <c r="R19" s="10" t="str">
        <f t="shared" si="2"/>
        <v>24(RHRF)</v>
      </c>
      <c r="S19" s="216"/>
      <c r="T19" s="365">
        <f t="shared" si="1"/>
        <v>20220535240105</v>
      </c>
      <c r="U19" s="369">
        <v>5240105</v>
      </c>
      <c r="W19">
        <f t="shared" si="3"/>
        <v>24</v>
      </c>
      <c r="X19">
        <f t="shared" si="4"/>
        <v>30</v>
      </c>
    </row>
    <row r="20" spans="1:24" ht="12.75">
      <c r="A20" s="10">
        <v>39</v>
      </c>
      <c r="B20" s="359">
        <v>5290105</v>
      </c>
      <c r="C20" s="12">
        <f t="shared" si="0"/>
        <v>20220535290105</v>
      </c>
      <c r="D20" s="216"/>
      <c r="E20" s="10" t="str">
        <f t="shared" si="5"/>
        <v>29(LHRF)</v>
      </c>
      <c r="F20" s="47"/>
      <c r="G20" s="2"/>
      <c r="H20" s="2"/>
      <c r="I20" s="2"/>
      <c r="J20" s="2"/>
      <c r="K20" s="2"/>
      <c r="L20" s="47"/>
      <c r="M20" s="2"/>
      <c r="N20" s="2"/>
      <c r="O20" s="2"/>
      <c r="P20" s="2"/>
      <c r="Q20" s="48"/>
      <c r="R20" s="10" t="str">
        <f t="shared" si="2"/>
        <v>23(LHRF)</v>
      </c>
      <c r="S20" s="216"/>
      <c r="T20" s="366">
        <f t="shared" si="1"/>
        <v>20220535230101</v>
      </c>
      <c r="U20" s="369">
        <v>5230101</v>
      </c>
      <c r="W20">
        <f t="shared" si="3"/>
        <v>23</v>
      </c>
      <c r="X20">
        <f t="shared" si="4"/>
        <v>29</v>
      </c>
    </row>
    <row r="21" spans="1:24" ht="12.75">
      <c r="A21" s="10">
        <v>38</v>
      </c>
      <c r="B21" s="359">
        <v>5280102</v>
      </c>
      <c r="C21" s="12">
        <f t="shared" si="0"/>
        <v>20220535280102</v>
      </c>
      <c r="D21" s="216"/>
      <c r="E21" s="10" t="str">
        <f t="shared" si="5"/>
        <v>28(RHRF)</v>
      </c>
      <c r="F21" s="47"/>
      <c r="G21" s="2"/>
      <c r="H21" s="2"/>
      <c r="I21" s="2"/>
      <c r="J21" s="2"/>
      <c r="K21" s="2"/>
      <c r="L21" s="47"/>
      <c r="M21" s="2"/>
      <c r="N21" s="2"/>
      <c r="O21" s="2"/>
      <c r="P21" s="2"/>
      <c r="Q21" s="48"/>
      <c r="R21" s="10" t="str">
        <f t="shared" si="2"/>
        <v>22(RHRF)</v>
      </c>
      <c r="S21" s="216"/>
      <c r="T21" s="366">
        <f t="shared" si="1"/>
        <v>20220535220105</v>
      </c>
      <c r="U21" s="369">
        <v>5220105</v>
      </c>
      <c r="W21">
        <f t="shared" si="3"/>
        <v>22</v>
      </c>
      <c r="X21">
        <f t="shared" si="4"/>
        <v>28</v>
      </c>
    </row>
    <row r="22" spans="1:24" ht="13.5" thickBot="1">
      <c r="A22" s="14">
        <v>37</v>
      </c>
      <c r="B22" s="359">
        <v>5270103</v>
      </c>
      <c r="C22" s="12">
        <f t="shared" si="0"/>
        <v>20220535270103</v>
      </c>
      <c r="D22" s="215"/>
      <c r="E22" s="10" t="str">
        <f t="shared" si="5"/>
        <v>27(LHRF)</v>
      </c>
      <c r="F22" s="47"/>
      <c r="G22" s="2"/>
      <c r="H22" s="2"/>
      <c r="I22" s="2"/>
      <c r="J22" s="2"/>
      <c r="K22" s="2"/>
      <c r="L22" s="47"/>
      <c r="M22" s="2"/>
      <c r="N22" s="2"/>
      <c r="O22" s="2"/>
      <c r="P22" s="2"/>
      <c r="Q22" s="48"/>
      <c r="R22" s="10" t="str">
        <f t="shared" si="2"/>
        <v>21(LHRF)</v>
      </c>
      <c r="S22" s="216"/>
      <c r="T22" s="367">
        <f t="shared" si="1"/>
        <v>20220535210106</v>
      </c>
      <c r="U22" s="369">
        <v>5210106</v>
      </c>
      <c r="W22">
        <f t="shared" si="3"/>
        <v>21</v>
      </c>
      <c r="X22">
        <f t="shared" si="4"/>
        <v>27</v>
      </c>
    </row>
    <row r="23" spans="1:24" ht="12.75">
      <c r="A23" s="19">
        <v>36</v>
      </c>
      <c r="B23" s="361">
        <v>5270108</v>
      </c>
      <c r="C23" s="24">
        <f t="shared" si="0"/>
        <v>20220535270108</v>
      </c>
      <c r="D23" s="202"/>
      <c r="E23" s="10" t="str">
        <f t="shared" si="5"/>
        <v>27(LHRF)</v>
      </c>
      <c r="F23" s="4"/>
      <c r="G23" s="9"/>
      <c r="H23" s="9"/>
      <c r="I23" s="9"/>
      <c r="J23" s="9"/>
      <c r="K23" s="5"/>
      <c r="L23" s="4"/>
      <c r="M23" s="9"/>
      <c r="N23" s="9"/>
      <c r="O23" s="9"/>
      <c r="P23" s="9"/>
      <c r="Q23" s="5"/>
      <c r="R23" s="10" t="str">
        <f t="shared" si="2"/>
        <v>21(LHRF)</v>
      </c>
      <c r="S23" s="216"/>
      <c r="T23" s="365">
        <f t="shared" si="1"/>
        <v>20220535210102</v>
      </c>
      <c r="U23" s="370">
        <v>5210102</v>
      </c>
      <c r="W23">
        <f t="shared" si="3"/>
        <v>21</v>
      </c>
      <c r="X23">
        <f t="shared" si="4"/>
        <v>27</v>
      </c>
    </row>
    <row r="24" spans="1:24" ht="12.75">
      <c r="A24" s="10">
        <v>35</v>
      </c>
      <c r="B24" s="359">
        <v>5280108</v>
      </c>
      <c r="C24" s="12">
        <f t="shared" si="0"/>
        <v>20220535280108</v>
      </c>
      <c r="D24" s="216"/>
      <c r="E24" s="10" t="str">
        <f t="shared" si="5"/>
        <v>28(RHRF)</v>
      </c>
      <c r="F24" s="47"/>
      <c r="G24" s="2"/>
      <c r="H24" s="2"/>
      <c r="I24" s="2"/>
      <c r="J24" s="2"/>
      <c r="K24" s="48"/>
      <c r="L24" s="47"/>
      <c r="M24" s="2"/>
      <c r="N24" s="2"/>
      <c r="O24" s="2"/>
      <c r="P24" s="2"/>
      <c r="Q24" s="48"/>
      <c r="R24" s="10" t="str">
        <f t="shared" si="2"/>
        <v>22(RHRF)</v>
      </c>
      <c r="S24" s="216"/>
      <c r="T24" s="366">
        <f t="shared" si="1"/>
        <v>20220535220106</v>
      </c>
      <c r="U24" s="369">
        <v>5220106</v>
      </c>
      <c r="W24">
        <f t="shared" si="3"/>
        <v>22</v>
      </c>
      <c r="X24">
        <f t="shared" si="4"/>
        <v>28</v>
      </c>
    </row>
    <row r="25" spans="1:24" ht="12.75">
      <c r="A25" s="10">
        <v>34</v>
      </c>
      <c r="B25" s="359">
        <v>5290103</v>
      </c>
      <c r="C25" s="12">
        <f t="shared" si="0"/>
        <v>20220535290103</v>
      </c>
      <c r="D25" s="216"/>
      <c r="E25" s="10" t="str">
        <f t="shared" si="5"/>
        <v>29(LHRF)</v>
      </c>
      <c r="F25" s="47"/>
      <c r="G25" s="2"/>
      <c r="H25" s="2"/>
      <c r="I25" s="2"/>
      <c r="J25" s="2"/>
      <c r="K25" s="48"/>
      <c r="L25" s="47"/>
      <c r="M25" s="2"/>
      <c r="N25" s="2"/>
      <c r="O25" s="2"/>
      <c r="P25" s="2"/>
      <c r="Q25" s="48"/>
      <c r="R25" s="10" t="str">
        <f t="shared" si="2"/>
        <v>23(LHRF)</v>
      </c>
      <c r="S25" s="216"/>
      <c r="T25" s="366">
        <f t="shared" si="1"/>
        <v>20220535230106</v>
      </c>
      <c r="U25" s="369">
        <v>5230106</v>
      </c>
      <c r="W25">
        <f t="shared" si="3"/>
        <v>23</v>
      </c>
      <c r="X25">
        <f t="shared" si="4"/>
        <v>29</v>
      </c>
    </row>
    <row r="26" spans="1:24" ht="13.5" thickBot="1">
      <c r="A26" s="14">
        <v>33</v>
      </c>
      <c r="B26" s="359">
        <v>5300108</v>
      </c>
      <c r="C26" s="25">
        <f t="shared" si="0"/>
        <v>20220535300108</v>
      </c>
      <c r="D26" s="215"/>
      <c r="E26" s="10" t="str">
        <f t="shared" si="5"/>
        <v>30(RHRF)</v>
      </c>
      <c r="F26" s="49"/>
      <c r="G26" s="243"/>
      <c r="H26" s="243"/>
      <c r="I26" s="243"/>
      <c r="J26" s="243"/>
      <c r="K26" s="50"/>
      <c r="L26" s="49"/>
      <c r="M26" s="243"/>
      <c r="N26" s="243"/>
      <c r="O26" s="243"/>
      <c r="P26" s="243"/>
      <c r="Q26" s="50"/>
      <c r="R26" s="10" t="str">
        <f t="shared" si="2"/>
        <v>24(RHRF)</v>
      </c>
      <c r="S26" s="215"/>
      <c r="T26" s="367">
        <f t="shared" si="1"/>
        <v>20220535240107</v>
      </c>
      <c r="U26" s="369">
        <v>5240107</v>
      </c>
      <c r="W26">
        <f t="shared" si="3"/>
        <v>24</v>
      </c>
      <c r="X26">
        <f t="shared" si="4"/>
        <v>30</v>
      </c>
    </row>
    <row r="27" spans="1:24" ht="12.75">
      <c r="A27" s="20">
        <v>32</v>
      </c>
      <c r="B27" s="363">
        <v>5310108</v>
      </c>
      <c r="C27" s="12">
        <f t="shared" si="0"/>
        <v>20220535310108</v>
      </c>
      <c r="D27" s="39"/>
      <c r="E27" s="10" t="str">
        <f t="shared" si="5"/>
        <v>31(LHRF)</v>
      </c>
      <c r="F27" s="372"/>
      <c r="G27" s="349"/>
      <c r="H27" s="349"/>
      <c r="I27" s="349"/>
      <c r="J27" s="349"/>
      <c r="K27" s="349"/>
      <c r="L27" s="376"/>
      <c r="M27" s="349"/>
      <c r="N27" s="373"/>
      <c r="O27" s="349"/>
      <c r="P27" s="349"/>
      <c r="Q27" s="374"/>
      <c r="R27" s="10" t="str">
        <f t="shared" si="2"/>
        <v>25(LHRF)</v>
      </c>
      <c r="S27" s="38"/>
      <c r="T27" s="365">
        <f t="shared" si="1"/>
        <v>20220535250102</v>
      </c>
      <c r="U27" s="369">
        <v>5250102</v>
      </c>
      <c r="W27">
        <f t="shared" si="3"/>
        <v>25</v>
      </c>
      <c r="X27">
        <f t="shared" si="4"/>
        <v>31</v>
      </c>
    </row>
    <row r="28" spans="1:24" ht="12.75">
      <c r="A28" s="6">
        <v>31</v>
      </c>
      <c r="B28" s="359">
        <v>5320105</v>
      </c>
      <c r="C28" s="12">
        <f t="shared" si="0"/>
        <v>20220535320105</v>
      </c>
      <c r="D28" s="39"/>
      <c r="E28" s="10" t="str">
        <f t="shared" si="5"/>
        <v>32(RHRF)</v>
      </c>
      <c r="F28" s="375"/>
      <c r="G28" s="1"/>
      <c r="H28" s="1"/>
      <c r="I28" s="1"/>
      <c r="J28" s="1"/>
      <c r="K28" s="1"/>
      <c r="L28" s="375"/>
      <c r="M28" s="1"/>
      <c r="N28" s="1"/>
      <c r="O28" s="1"/>
      <c r="P28" s="1"/>
      <c r="Q28" s="6"/>
      <c r="R28" s="10" t="str">
        <f t="shared" si="2"/>
        <v>26(RHRF)</v>
      </c>
      <c r="S28" s="39"/>
      <c r="T28" s="366">
        <f t="shared" si="1"/>
        <v>20220535260102</v>
      </c>
      <c r="U28" s="369">
        <v>5260102</v>
      </c>
      <c r="W28">
        <f t="shared" si="3"/>
        <v>26</v>
      </c>
      <c r="X28">
        <f t="shared" si="4"/>
        <v>32</v>
      </c>
    </row>
    <row r="29" spans="1:24" ht="12.75">
      <c r="A29" s="6">
        <v>30</v>
      </c>
      <c r="B29" s="359">
        <v>5320103</v>
      </c>
      <c r="C29" s="12">
        <f t="shared" si="0"/>
        <v>20220535320103</v>
      </c>
      <c r="D29" s="39"/>
      <c r="E29" s="10" t="str">
        <f t="shared" si="5"/>
        <v>32(RHRF)</v>
      </c>
      <c r="F29" s="376"/>
      <c r="G29" s="349"/>
      <c r="H29" s="349"/>
      <c r="I29" s="349"/>
      <c r="J29" s="349"/>
      <c r="K29" s="349"/>
      <c r="L29" s="375"/>
      <c r="M29" s="1"/>
      <c r="N29" s="1"/>
      <c r="O29" s="1"/>
      <c r="P29" s="1"/>
      <c r="Q29" s="6"/>
      <c r="R29" s="10" t="str">
        <f t="shared" si="2"/>
        <v>26(RHRF)</v>
      </c>
      <c r="S29" s="39"/>
      <c r="T29" s="366">
        <f t="shared" si="1"/>
        <v>20220535260108</v>
      </c>
      <c r="U29" s="369">
        <v>5260108</v>
      </c>
      <c r="W29">
        <f t="shared" si="3"/>
        <v>26</v>
      </c>
      <c r="X29">
        <f t="shared" si="4"/>
        <v>32</v>
      </c>
    </row>
    <row r="30" spans="1:24" ht="13.5" thickBot="1">
      <c r="A30" s="8">
        <v>29</v>
      </c>
      <c r="B30" s="359">
        <v>5310104</v>
      </c>
      <c r="C30" s="12">
        <f t="shared" si="0"/>
        <v>20220535310104</v>
      </c>
      <c r="D30" s="39"/>
      <c r="E30" s="10" t="str">
        <f t="shared" si="5"/>
        <v>31(LHRF)</v>
      </c>
      <c r="F30" s="376"/>
      <c r="G30" s="349"/>
      <c r="H30" s="377"/>
      <c r="I30" s="349"/>
      <c r="J30" s="349"/>
      <c r="K30" s="349"/>
      <c r="L30" s="376"/>
      <c r="M30" s="349"/>
      <c r="N30" s="378"/>
      <c r="O30" s="1"/>
      <c r="P30" s="1"/>
      <c r="Q30" s="6"/>
      <c r="R30" s="10" t="str">
        <f t="shared" si="2"/>
        <v>25(LHRF)</v>
      </c>
      <c r="S30" s="228"/>
      <c r="T30" s="367">
        <f t="shared" si="1"/>
        <v>20220535250103</v>
      </c>
      <c r="U30" s="369">
        <v>5250103</v>
      </c>
      <c r="W30">
        <f t="shared" si="3"/>
        <v>25</v>
      </c>
      <c r="X30">
        <f t="shared" si="4"/>
        <v>31</v>
      </c>
    </row>
    <row r="31" spans="1:24" ht="12.75">
      <c r="A31" s="20">
        <v>28</v>
      </c>
      <c r="B31" s="359">
        <v>5300107</v>
      </c>
      <c r="C31" s="24">
        <f t="shared" si="0"/>
        <v>20220535300107</v>
      </c>
      <c r="D31" s="350"/>
      <c r="E31" s="10" t="str">
        <f t="shared" si="5"/>
        <v>30(RHRF)</v>
      </c>
      <c r="F31" s="392"/>
      <c r="G31" s="240"/>
      <c r="H31" s="240"/>
      <c r="I31" s="240"/>
      <c r="J31" s="240"/>
      <c r="K31" s="393"/>
      <c r="L31" s="18"/>
      <c r="M31" s="21"/>
      <c r="N31" s="21"/>
      <c r="O31" s="21"/>
      <c r="P31" s="21"/>
      <c r="Q31" s="20"/>
      <c r="R31" s="10" t="str">
        <f t="shared" si="2"/>
        <v>24(RHRF)</v>
      </c>
      <c r="S31" s="39"/>
      <c r="T31" s="365">
        <f t="shared" si="1"/>
        <v>20220535240108</v>
      </c>
      <c r="U31" s="369">
        <v>5240108</v>
      </c>
      <c r="W31">
        <f t="shared" si="3"/>
        <v>24</v>
      </c>
      <c r="X31">
        <f t="shared" si="4"/>
        <v>30</v>
      </c>
    </row>
    <row r="32" spans="1:24" ht="12.75">
      <c r="A32" s="6">
        <v>27</v>
      </c>
      <c r="B32" s="359">
        <v>5290102</v>
      </c>
      <c r="C32" s="12">
        <f t="shared" si="0"/>
        <v>20220535290102</v>
      </c>
      <c r="D32" s="351"/>
      <c r="E32" s="10" t="str">
        <f t="shared" si="5"/>
        <v>29(LHRF)</v>
      </c>
      <c r="F32" s="372"/>
      <c r="G32" s="1"/>
      <c r="H32" s="1"/>
      <c r="I32" s="1"/>
      <c r="J32" s="1"/>
      <c r="K32" s="6"/>
      <c r="L32" s="376"/>
      <c r="M32" s="349"/>
      <c r="N32" s="349"/>
      <c r="O32" s="349"/>
      <c r="P32" s="349"/>
      <c r="Q32" s="379"/>
      <c r="R32" s="10" t="str">
        <f t="shared" si="2"/>
        <v>23(LHRF)</v>
      </c>
      <c r="S32" s="348"/>
      <c r="T32" s="366">
        <f t="shared" si="1"/>
        <v>20220535230107</v>
      </c>
      <c r="U32" s="369">
        <v>5230107</v>
      </c>
      <c r="W32">
        <f t="shared" si="3"/>
        <v>23</v>
      </c>
      <c r="X32">
        <f t="shared" si="4"/>
        <v>29</v>
      </c>
    </row>
    <row r="33" spans="1:24" ht="12.75">
      <c r="A33" s="6">
        <v>26</v>
      </c>
      <c r="B33" s="359">
        <v>5280107</v>
      </c>
      <c r="C33" s="12">
        <f t="shared" si="0"/>
        <v>20220535280107</v>
      </c>
      <c r="D33" s="351"/>
      <c r="E33" s="10" t="str">
        <f t="shared" si="5"/>
        <v>28(RHRF)</v>
      </c>
      <c r="F33" s="376"/>
      <c r="G33" s="349"/>
      <c r="H33" s="349"/>
      <c r="I33" s="349"/>
      <c r="J33" s="349"/>
      <c r="K33" s="374"/>
      <c r="L33" s="376"/>
      <c r="M33" s="349"/>
      <c r="N33" s="349"/>
      <c r="O33" s="349"/>
      <c r="P33" s="349"/>
      <c r="Q33" s="374"/>
      <c r="R33" s="10" t="str">
        <f t="shared" si="2"/>
        <v>22(RHRF)</v>
      </c>
      <c r="S33" s="348"/>
      <c r="T33" s="366">
        <f t="shared" si="1"/>
        <v>20220535220108</v>
      </c>
      <c r="U33" s="369">
        <v>5220108</v>
      </c>
      <c r="W33">
        <f t="shared" si="3"/>
        <v>22</v>
      </c>
      <c r="X33">
        <f t="shared" si="4"/>
        <v>28</v>
      </c>
    </row>
    <row r="34" spans="1:24" ht="13.5" thickBot="1">
      <c r="A34" s="8">
        <v>25</v>
      </c>
      <c r="B34" s="359">
        <v>5270107</v>
      </c>
      <c r="C34" s="25">
        <f t="shared" si="0"/>
        <v>20220535270107</v>
      </c>
      <c r="D34" s="352"/>
      <c r="E34" s="10" t="str">
        <f t="shared" si="5"/>
        <v>27(LHRF)</v>
      </c>
      <c r="F34" s="391"/>
      <c r="G34" s="384"/>
      <c r="H34" s="384"/>
      <c r="I34" s="384"/>
      <c r="J34" s="384"/>
      <c r="K34" s="385"/>
      <c r="L34" s="391"/>
      <c r="M34" s="384"/>
      <c r="N34" s="384"/>
      <c r="O34" s="384"/>
      <c r="P34" s="384"/>
      <c r="Q34" s="385"/>
      <c r="R34" s="10" t="str">
        <f t="shared" si="2"/>
        <v>21(LHRF)</v>
      </c>
      <c r="S34" s="348"/>
      <c r="T34" s="366">
        <f t="shared" si="1"/>
        <v>20220535210101</v>
      </c>
      <c r="U34" s="369">
        <v>5210101</v>
      </c>
      <c r="W34">
        <f t="shared" si="3"/>
        <v>21</v>
      </c>
      <c r="X34">
        <f t="shared" si="4"/>
        <v>27</v>
      </c>
    </row>
    <row r="35" spans="1:24" ht="12.75">
      <c r="A35" s="20">
        <v>24</v>
      </c>
      <c r="B35" s="361">
        <v>5270102</v>
      </c>
      <c r="C35" s="12">
        <f t="shared" si="0"/>
        <v>20220535270102</v>
      </c>
      <c r="D35" s="351"/>
      <c r="E35" s="10" t="str">
        <f t="shared" si="5"/>
        <v>27(LHRF)</v>
      </c>
      <c r="F35" s="376"/>
      <c r="G35" s="349"/>
      <c r="H35" s="373"/>
      <c r="I35" s="349"/>
      <c r="J35" s="349"/>
      <c r="K35" s="349"/>
      <c r="L35" s="376"/>
      <c r="M35" s="349"/>
      <c r="N35" s="349"/>
      <c r="O35" s="349"/>
      <c r="P35" s="373"/>
      <c r="Q35" s="374"/>
      <c r="R35" s="10" t="str">
        <f t="shared" si="2"/>
        <v>21(LHRF)</v>
      </c>
      <c r="S35" s="348"/>
      <c r="T35" s="366">
        <f t="shared" si="1"/>
        <v>20220535210103</v>
      </c>
      <c r="U35" s="370">
        <v>5210103</v>
      </c>
      <c r="W35">
        <f t="shared" si="3"/>
        <v>21</v>
      </c>
      <c r="X35">
        <f t="shared" si="4"/>
        <v>27</v>
      </c>
    </row>
    <row r="36" spans="1:24" ht="12.75">
      <c r="A36" s="6">
        <v>23</v>
      </c>
      <c r="B36" s="46">
        <v>5280103</v>
      </c>
      <c r="C36" s="12">
        <f t="shared" si="0"/>
        <v>20220535280103</v>
      </c>
      <c r="D36" s="351"/>
      <c r="E36" s="10" t="str">
        <f t="shared" si="5"/>
        <v>28(RHRF)</v>
      </c>
      <c r="F36" s="376"/>
      <c r="G36" s="349"/>
      <c r="H36" s="349"/>
      <c r="I36" s="349"/>
      <c r="J36" s="349"/>
      <c r="K36" s="349"/>
      <c r="L36" s="376"/>
      <c r="M36" s="349"/>
      <c r="N36" s="349"/>
      <c r="O36" s="349"/>
      <c r="P36" s="349"/>
      <c r="Q36" s="380"/>
      <c r="R36" s="10" t="str">
        <f t="shared" si="2"/>
        <v>22(RHRF)</v>
      </c>
      <c r="S36" s="348"/>
      <c r="T36" s="366">
        <f t="shared" si="1"/>
        <v>20220535220101</v>
      </c>
      <c r="U36" s="369">
        <v>5220101</v>
      </c>
      <c r="W36">
        <f t="shared" si="3"/>
        <v>22</v>
      </c>
      <c r="X36">
        <f t="shared" si="4"/>
        <v>28</v>
      </c>
    </row>
    <row r="37" spans="1:24" ht="12.75">
      <c r="A37" s="6">
        <v>22</v>
      </c>
      <c r="B37" s="362">
        <v>5290104</v>
      </c>
      <c r="C37" s="12">
        <f t="shared" si="0"/>
        <v>20220535290104</v>
      </c>
      <c r="D37" s="351"/>
      <c r="E37" s="10" t="str">
        <f t="shared" si="5"/>
        <v>29(LHRF)</v>
      </c>
      <c r="F37" s="381"/>
      <c r="G37" s="349"/>
      <c r="H37" s="349"/>
      <c r="I37" s="349"/>
      <c r="J37" s="349"/>
      <c r="K37" s="349"/>
      <c r="L37" s="376"/>
      <c r="M37" s="349"/>
      <c r="N37" s="349"/>
      <c r="O37" s="349"/>
      <c r="P37" s="349"/>
      <c r="Q37" s="374"/>
      <c r="R37" s="10" t="str">
        <f t="shared" si="2"/>
        <v>23(LHRF)</v>
      </c>
      <c r="S37" s="348"/>
      <c r="T37" s="366">
        <f t="shared" si="1"/>
        <v>20220535230102</v>
      </c>
      <c r="U37" s="369">
        <v>5230102</v>
      </c>
      <c r="W37">
        <f t="shared" si="3"/>
        <v>23</v>
      </c>
      <c r="X37">
        <f t="shared" si="4"/>
        <v>29</v>
      </c>
    </row>
    <row r="38" spans="1:24" ht="13.5" thickBot="1">
      <c r="A38" s="8">
        <v>21</v>
      </c>
      <c r="B38" s="359">
        <v>5300102</v>
      </c>
      <c r="C38" s="12">
        <f t="shared" si="0"/>
        <v>20220535300102</v>
      </c>
      <c r="D38" s="351"/>
      <c r="E38" s="10" t="str">
        <f t="shared" si="5"/>
        <v>30(RHRF)</v>
      </c>
      <c r="F38" s="376"/>
      <c r="G38" s="349"/>
      <c r="H38" s="349"/>
      <c r="I38" s="349"/>
      <c r="J38" s="349"/>
      <c r="K38" s="349"/>
      <c r="L38" s="376"/>
      <c r="M38" s="349"/>
      <c r="N38" s="349"/>
      <c r="O38" s="349"/>
      <c r="P38" s="349"/>
      <c r="Q38" s="374"/>
      <c r="R38" s="10" t="str">
        <f t="shared" si="2"/>
        <v>24(RHRF)</v>
      </c>
      <c r="S38" s="348"/>
      <c r="T38" s="366">
        <f t="shared" si="1"/>
        <v>20220535240102</v>
      </c>
      <c r="U38" s="369">
        <v>5240102</v>
      </c>
      <c r="W38">
        <f t="shared" si="3"/>
        <v>24</v>
      </c>
      <c r="X38">
        <f t="shared" si="4"/>
        <v>30</v>
      </c>
    </row>
    <row r="39" spans="1:24" ht="12.75">
      <c r="A39" s="20">
        <v>20</v>
      </c>
      <c r="B39" s="359">
        <v>5310102</v>
      </c>
      <c r="C39" s="24">
        <f t="shared" si="0"/>
        <v>20220535310102</v>
      </c>
      <c r="D39" s="350"/>
      <c r="E39" s="10" t="str">
        <f t="shared" si="5"/>
        <v>31(LHRF)</v>
      </c>
      <c r="F39" s="392"/>
      <c r="G39" s="394"/>
      <c r="H39" s="240"/>
      <c r="I39" s="240"/>
      <c r="J39" s="240"/>
      <c r="K39" s="393"/>
      <c r="L39" s="18"/>
      <c r="M39" s="21"/>
      <c r="N39" s="21"/>
      <c r="O39" s="21"/>
      <c r="P39" s="21"/>
      <c r="Q39" s="20"/>
      <c r="R39" s="10" t="str">
        <f t="shared" si="2"/>
        <v>25(LHRF)</v>
      </c>
      <c r="S39" s="348"/>
      <c r="T39" s="366">
        <f t="shared" si="1"/>
        <v>20220535250106</v>
      </c>
      <c r="U39" s="369">
        <v>5250106</v>
      </c>
      <c r="W39">
        <f t="shared" si="3"/>
        <v>25</v>
      </c>
      <c r="X39">
        <f t="shared" si="4"/>
        <v>31</v>
      </c>
    </row>
    <row r="40" spans="1:24" ht="12.75">
      <c r="A40" s="6">
        <v>19</v>
      </c>
      <c r="B40" s="362">
        <v>5320102</v>
      </c>
      <c r="C40" s="12">
        <f t="shared" si="0"/>
        <v>20220535320102</v>
      </c>
      <c r="D40" s="351"/>
      <c r="E40" s="10" t="str">
        <f t="shared" si="5"/>
        <v>32(RHRF)</v>
      </c>
      <c r="F40" s="375"/>
      <c r="G40" s="1"/>
      <c r="H40" s="1"/>
      <c r="I40" s="1"/>
      <c r="J40" s="1"/>
      <c r="K40" s="6"/>
      <c r="L40" s="375"/>
      <c r="M40" s="1"/>
      <c r="N40" s="1"/>
      <c r="O40" s="1"/>
      <c r="P40" s="1"/>
      <c r="Q40" s="6"/>
      <c r="R40" s="10" t="str">
        <f t="shared" si="2"/>
        <v>26(RHRF)</v>
      </c>
      <c r="S40" s="348"/>
      <c r="T40" s="366">
        <f t="shared" si="1"/>
        <v>20220535260107</v>
      </c>
      <c r="U40" s="369">
        <v>5260107</v>
      </c>
      <c r="W40">
        <f t="shared" si="3"/>
        <v>26</v>
      </c>
      <c r="X40">
        <f t="shared" si="4"/>
        <v>32</v>
      </c>
    </row>
    <row r="41" spans="1:24" ht="12.75">
      <c r="A41" s="6">
        <v>18</v>
      </c>
      <c r="B41" s="359">
        <v>5320101</v>
      </c>
      <c r="C41" s="12">
        <f t="shared" si="0"/>
        <v>20220535320101</v>
      </c>
      <c r="D41" s="351"/>
      <c r="E41" s="10" t="str">
        <f t="shared" si="5"/>
        <v>32(RHRF)</v>
      </c>
      <c r="F41" s="376"/>
      <c r="G41" s="349"/>
      <c r="H41" s="349"/>
      <c r="I41" s="349"/>
      <c r="J41" s="349"/>
      <c r="K41" s="374"/>
      <c r="L41" s="375"/>
      <c r="M41" s="1"/>
      <c r="N41" s="1"/>
      <c r="O41" s="1"/>
      <c r="P41" s="1"/>
      <c r="Q41" s="6"/>
      <c r="R41" s="10" t="str">
        <f t="shared" si="2"/>
        <v>26(RHRF)</v>
      </c>
      <c r="S41" s="348"/>
      <c r="T41" s="366">
        <f t="shared" si="1"/>
        <v>20220535260106</v>
      </c>
      <c r="U41" s="369">
        <v>5260106</v>
      </c>
      <c r="W41">
        <f t="shared" si="3"/>
        <v>26</v>
      </c>
      <c r="X41">
        <f t="shared" si="4"/>
        <v>32</v>
      </c>
    </row>
    <row r="42" spans="1:24" ht="13.5" thickBot="1">
      <c r="A42" s="8">
        <v>17</v>
      </c>
      <c r="B42" s="359">
        <v>5310101</v>
      </c>
      <c r="C42" s="25">
        <f t="shared" si="0"/>
        <v>20220535310101</v>
      </c>
      <c r="D42" s="352"/>
      <c r="E42" s="10" t="str">
        <f t="shared" si="5"/>
        <v>31(LHRF)</v>
      </c>
      <c r="F42" s="391"/>
      <c r="G42" s="384"/>
      <c r="H42" s="384"/>
      <c r="I42" s="384"/>
      <c r="J42" s="384"/>
      <c r="K42" s="385"/>
      <c r="L42" s="395"/>
      <c r="M42" s="7"/>
      <c r="N42" s="7"/>
      <c r="O42" s="7"/>
      <c r="P42" s="7"/>
      <c r="Q42" s="8"/>
      <c r="R42" s="10" t="str">
        <f t="shared" si="2"/>
        <v>25(LHRF)</v>
      </c>
      <c r="S42" s="348"/>
      <c r="T42" s="366">
        <f t="shared" si="1"/>
        <v>20220535250105</v>
      </c>
      <c r="U42" s="369">
        <v>5250105</v>
      </c>
      <c r="W42">
        <f t="shared" si="3"/>
        <v>25</v>
      </c>
      <c r="X42">
        <f t="shared" si="4"/>
        <v>31</v>
      </c>
    </row>
    <row r="43" spans="1:24" ht="12.75">
      <c r="A43" s="20">
        <v>16</v>
      </c>
      <c r="B43" s="359">
        <v>5300101</v>
      </c>
      <c r="C43" s="12">
        <f t="shared" si="0"/>
        <v>20220535300101</v>
      </c>
      <c r="D43" s="39"/>
      <c r="E43" s="10" t="str">
        <f t="shared" si="5"/>
        <v>30(RHRF)</v>
      </c>
      <c r="F43" s="376"/>
      <c r="G43" s="349"/>
      <c r="H43" s="349"/>
      <c r="I43" s="349"/>
      <c r="J43" s="349"/>
      <c r="K43" s="349"/>
      <c r="L43" s="376"/>
      <c r="M43" s="349"/>
      <c r="N43" s="349"/>
      <c r="O43" s="349"/>
      <c r="P43" s="349"/>
      <c r="Q43" s="374"/>
      <c r="R43" s="10" t="str">
        <f t="shared" si="2"/>
        <v>24(RHRF)</v>
      </c>
      <c r="S43" s="348"/>
      <c r="T43" s="366">
        <f t="shared" si="1"/>
        <v>20220535240106</v>
      </c>
      <c r="U43" s="369">
        <v>5240106</v>
      </c>
      <c r="W43">
        <f t="shared" si="3"/>
        <v>24</v>
      </c>
      <c r="X43">
        <f t="shared" si="4"/>
        <v>30</v>
      </c>
    </row>
    <row r="44" spans="1:24" ht="12.75">
      <c r="A44" s="6">
        <v>15</v>
      </c>
      <c r="B44" s="359">
        <v>5290101</v>
      </c>
      <c r="C44" s="12">
        <f t="shared" si="0"/>
        <v>20220535290101</v>
      </c>
      <c r="D44" s="39"/>
      <c r="E44" s="10" t="str">
        <f t="shared" si="5"/>
        <v>29(LHRF)</v>
      </c>
      <c r="F44" s="376"/>
      <c r="G44" s="349"/>
      <c r="H44" s="349"/>
      <c r="I44" s="349"/>
      <c r="J44" s="349"/>
      <c r="K44" s="349"/>
      <c r="L44" s="376"/>
      <c r="M44" s="349"/>
      <c r="N44" s="349"/>
      <c r="O44" s="349"/>
      <c r="P44" s="349"/>
      <c r="Q44" s="374"/>
      <c r="R44" s="10" t="str">
        <f t="shared" si="2"/>
        <v>23(LHRF)</v>
      </c>
      <c r="S44" s="348"/>
      <c r="T44" s="366">
        <f t="shared" si="1"/>
        <v>20220535230105</v>
      </c>
      <c r="U44" s="369">
        <v>5230105</v>
      </c>
      <c r="W44">
        <f t="shared" si="3"/>
        <v>23</v>
      </c>
      <c r="X44">
        <f t="shared" si="4"/>
        <v>29</v>
      </c>
    </row>
    <row r="45" spans="1:24" ht="12.75">
      <c r="A45" s="6">
        <v>14</v>
      </c>
      <c r="B45" s="359">
        <v>5280101</v>
      </c>
      <c r="C45" s="12">
        <f t="shared" si="0"/>
        <v>20220535280101</v>
      </c>
      <c r="D45" s="39"/>
      <c r="E45" s="10" t="str">
        <f t="shared" si="5"/>
        <v>28(RHRF)</v>
      </c>
      <c r="F45" s="376"/>
      <c r="G45" s="349"/>
      <c r="H45" s="349"/>
      <c r="I45" s="349"/>
      <c r="J45" s="349"/>
      <c r="K45" s="349"/>
      <c r="L45" s="376"/>
      <c r="M45" s="349"/>
      <c r="N45" s="349"/>
      <c r="O45" s="349"/>
      <c r="P45" s="349"/>
      <c r="Q45" s="374"/>
      <c r="R45" s="10" t="str">
        <f t="shared" si="2"/>
        <v>22(RHRF)</v>
      </c>
      <c r="S45" s="348"/>
      <c r="T45" s="366">
        <f t="shared" si="1"/>
        <v>20220535220102</v>
      </c>
      <c r="U45" s="369">
        <v>5220102</v>
      </c>
      <c r="W45">
        <f t="shared" si="3"/>
        <v>22</v>
      </c>
      <c r="X45">
        <f t="shared" si="4"/>
        <v>28</v>
      </c>
    </row>
    <row r="46" spans="1:24" ht="13.5" thickBot="1">
      <c r="A46" s="8">
        <v>13</v>
      </c>
      <c r="B46" s="363">
        <v>5270101</v>
      </c>
      <c r="C46" s="12">
        <f t="shared" si="0"/>
        <v>20220535270101</v>
      </c>
      <c r="D46" s="39"/>
      <c r="E46" s="10" t="str">
        <f t="shared" si="5"/>
        <v>27(LHRF)</v>
      </c>
      <c r="F46" s="376"/>
      <c r="G46" s="349"/>
      <c r="H46" s="349"/>
      <c r="I46" s="349"/>
      <c r="J46" s="349"/>
      <c r="K46" s="349"/>
      <c r="L46" s="376"/>
      <c r="M46" s="349"/>
      <c r="N46" s="349"/>
      <c r="O46" s="349"/>
      <c r="P46" s="349"/>
      <c r="Q46" s="374"/>
      <c r="R46" s="10" t="str">
        <f t="shared" si="2"/>
        <v>21(LHRF)</v>
      </c>
      <c r="S46" s="348"/>
      <c r="T46" s="366">
        <f t="shared" si="1"/>
        <v>20220535210108</v>
      </c>
      <c r="U46" s="369">
        <v>5210108</v>
      </c>
      <c r="W46">
        <f t="shared" si="3"/>
        <v>21</v>
      </c>
      <c r="X46">
        <f t="shared" si="4"/>
        <v>27</v>
      </c>
    </row>
    <row r="47" spans="1:24" ht="12.75">
      <c r="A47" s="20">
        <v>12</v>
      </c>
      <c r="B47" s="361">
        <v>5270106</v>
      </c>
      <c r="C47" s="24">
        <f t="shared" si="0"/>
        <v>20220535270106</v>
      </c>
      <c r="D47" s="38"/>
      <c r="E47" s="10" t="str">
        <f t="shared" si="5"/>
        <v>27(LHRF)</v>
      </c>
      <c r="F47" s="392"/>
      <c r="G47" s="240"/>
      <c r="H47" s="240"/>
      <c r="I47" s="240"/>
      <c r="J47" s="240"/>
      <c r="K47" s="393"/>
      <c r="L47" s="392"/>
      <c r="M47" s="240"/>
      <c r="N47" s="240"/>
      <c r="O47" s="240"/>
      <c r="P47" s="240"/>
      <c r="Q47" s="393"/>
      <c r="R47" s="10" t="str">
        <f t="shared" si="2"/>
        <v>21(LHRF)</v>
      </c>
      <c r="S47" s="348"/>
      <c r="T47" s="366">
        <f t="shared" si="1"/>
        <v>20220535210105</v>
      </c>
      <c r="U47" s="370">
        <v>5210105</v>
      </c>
      <c r="W47">
        <f t="shared" si="3"/>
        <v>21</v>
      </c>
      <c r="X47">
        <f t="shared" si="4"/>
        <v>27</v>
      </c>
    </row>
    <row r="48" spans="1:24" ht="12.75">
      <c r="A48" s="6">
        <v>11</v>
      </c>
      <c r="B48" s="2">
        <v>5280104</v>
      </c>
      <c r="C48" s="12">
        <f t="shared" si="0"/>
        <v>20220535280104</v>
      </c>
      <c r="D48" s="39"/>
      <c r="E48" s="10" t="str">
        <f t="shared" si="5"/>
        <v>28(RHRF)</v>
      </c>
      <c r="F48" s="372"/>
      <c r="G48" s="1"/>
      <c r="H48" s="1"/>
      <c r="I48" s="1"/>
      <c r="J48" s="1"/>
      <c r="K48" s="6"/>
      <c r="L48" s="376"/>
      <c r="M48" s="349"/>
      <c r="N48" s="349"/>
      <c r="O48" s="349"/>
      <c r="P48" s="349"/>
      <c r="Q48" s="374"/>
      <c r="R48" s="10" t="str">
        <f t="shared" si="2"/>
        <v>22(RHRF)</v>
      </c>
      <c r="S48" s="348"/>
      <c r="T48" s="366">
        <f t="shared" si="1"/>
        <v>20220535220104</v>
      </c>
      <c r="U48" s="369">
        <v>5220104</v>
      </c>
      <c r="W48">
        <f t="shared" si="3"/>
        <v>22</v>
      </c>
      <c r="X48">
        <f t="shared" si="4"/>
        <v>28</v>
      </c>
    </row>
    <row r="49" spans="1:24" ht="12.75">
      <c r="A49" s="6">
        <v>10</v>
      </c>
      <c r="B49" s="359">
        <v>5290108</v>
      </c>
      <c r="C49" s="12">
        <f t="shared" si="0"/>
        <v>20220535290108</v>
      </c>
      <c r="D49" s="39"/>
      <c r="E49" s="10" t="str">
        <f t="shared" si="5"/>
        <v>29(LHRF)</v>
      </c>
      <c r="F49" s="376"/>
      <c r="G49" s="349"/>
      <c r="H49" s="349"/>
      <c r="I49" s="349"/>
      <c r="J49" s="349"/>
      <c r="K49" s="374"/>
      <c r="L49" s="376"/>
      <c r="M49" s="349"/>
      <c r="N49" s="349"/>
      <c r="O49" s="349"/>
      <c r="P49" s="349"/>
      <c r="Q49" s="374"/>
      <c r="R49" s="10" t="str">
        <f t="shared" si="2"/>
        <v>23(LHRF)</v>
      </c>
      <c r="S49" s="348"/>
      <c r="T49" s="366">
        <f t="shared" si="1"/>
        <v>20220535230104</v>
      </c>
      <c r="U49" s="369">
        <v>5230104</v>
      </c>
      <c r="W49">
        <f t="shared" si="3"/>
        <v>23</v>
      </c>
      <c r="X49">
        <f t="shared" si="4"/>
        <v>29</v>
      </c>
    </row>
    <row r="50" spans="1:24" ht="13.5" thickBot="1">
      <c r="A50" s="8">
        <v>9</v>
      </c>
      <c r="B50" s="359">
        <v>5300106</v>
      </c>
      <c r="C50" s="25">
        <f t="shared" si="0"/>
        <v>20220535300106</v>
      </c>
      <c r="D50" s="228"/>
      <c r="E50" s="10" t="str">
        <f t="shared" si="5"/>
        <v>30(RHRF)</v>
      </c>
      <c r="F50" s="391"/>
      <c r="G50" s="384"/>
      <c r="H50" s="384"/>
      <c r="I50" s="384"/>
      <c r="J50" s="384"/>
      <c r="K50" s="385"/>
      <c r="L50" s="391"/>
      <c r="M50" s="384"/>
      <c r="N50" s="384"/>
      <c r="O50" s="384"/>
      <c r="P50" s="384"/>
      <c r="Q50" s="385"/>
      <c r="R50" s="10" t="str">
        <f t="shared" si="2"/>
        <v>24(RHRF)</v>
      </c>
      <c r="S50" s="348"/>
      <c r="T50" s="366">
        <f t="shared" si="1"/>
        <v>20220535240104</v>
      </c>
      <c r="U50" s="369">
        <v>5240104</v>
      </c>
      <c r="W50">
        <f t="shared" si="3"/>
        <v>24</v>
      </c>
      <c r="X50">
        <f t="shared" si="4"/>
        <v>30</v>
      </c>
    </row>
    <row r="51" spans="1:24" ht="12.75">
      <c r="A51" s="20">
        <v>8</v>
      </c>
      <c r="B51" s="359">
        <v>5310107</v>
      </c>
      <c r="C51" s="12">
        <f t="shared" si="0"/>
        <v>20220535310107</v>
      </c>
      <c r="D51" s="39"/>
      <c r="E51" s="10" t="str">
        <f t="shared" si="5"/>
        <v>31(LHRF)</v>
      </c>
      <c r="F51" s="376"/>
      <c r="G51" s="349"/>
      <c r="H51" s="349"/>
      <c r="I51" s="349"/>
      <c r="J51" s="349"/>
      <c r="K51" s="349"/>
      <c r="L51" s="376"/>
      <c r="M51" s="349"/>
      <c r="N51" s="349"/>
      <c r="O51" s="349"/>
      <c r="P51" s="349"/>
      <c r="Q51" s="374"/>
      <c r="R51" s="10" t="str">
        <f t="shared" si="2"/>
        <v>25(LHRF)</v>
      </c>
      <c r="S51" s="348"/>
      <c r="T51" s="366">
        <f t="shared" si="1"/>
        <v>20220535250104</v>
      </c>
      <c r="U51" s="369">
        <v>5250104</v>
      </c>
      <c r="W51">
        <f t="shared" si="3"/>
        <v>25</v>
      </c>
      <c r="X51">
        <f t="shared" si="4"/>
        <v>31</v>
      </c>
    </row>
    <row r="52" spans="1:24" ht="12.75">
      <c r="A52" s="6">
        <v>7</v>
      </c>
      <c r="B52" s="360">
        <v>5320108</v>
      </c>
      <c r="C52" s="12">
        <f t="shared" si="0"/>
        <v>20220535320108</v>
      </c>
      <c r="D52" s="39"/>
      <c r="E52" s="10" t="str">
        <f t="shared" si="5"/>
        <v>32(RHRF)</v>
      </c>
      <c r="F52" s="376"/>
      <c r="G52" s="349"/>
      <c r="H52" s="349"/>
      <c r="I52" s="349"/>
      <c r="J52" s="349"/>
      <c r="K52" s="349"/>
      <c r="L52" s="376"/>
      <c r="M52" s="349"/>
      <c r="N52" s="349"/>
      <c r="O52" s="349"/>
      <c r="P52" s="349"/>
      <c r="Q52" s="374"/>
      <c r="R52" s="10" t="str">
        <f t="shared" si="2"/>
        <v>26(RHRF)</v>
      </c>
      <c r="S52" s="348"/>
      <c r="T52" s="366">
        <f t="shared" si="1"/>
        <v>20220535260104</v>
      </c>
      <c r="U52" s="369">
        <v>5260104</v>
      </c>
      <c r="W52">
        <f t="shared" si="3"/>
        <v>26</v>
      </c>
      <c r="X52">
        <f t="shared" si="4"/>
        <v>32</v>
      </c>
    </row>
    <row r="53" spans="1:24" ht="12.75">
      <c r="A53" s="6">
        <v>6</v>
      </c>
      <c r="B53" s="359">
        <v>5320107</v>
      </c>
      <c r="C53" s="12">
        <f t="shared" si="0"/>
        <v>20220535320107</v>
      </c>
      <c r="D53" s="39"/>
      <c r="E53" s="10" t="str">
        <f t="shared" si="5"/>
        <v>32(RHRF)</v>
      </c>
      <c r="F53" s="376"/>
      <c r="G53" s="349"/>
      <c r="H53" s="349"/>
      <c r="I53" s="349"/>
      <c r="J53" s="349"/>
      <c r="K53" s="349"/>
      <c r="L53" s="375"/>
      <c r="M53" s="1"/>
      <c r="N53" s="1"/>
      <c r="O53" s="1"/>
      <c r="P53" s="1"/>
      <c r="Q53" s="6"/>
      <c r="R53" s="10" t="str">
        <f t="shared" si="2"/>
        <v>26(RHRF)</v>
      </c>
      <c r="S53" s="348"/>
      <c r="T53" s="366">
        <f t="shared" si="1"/>
        <v>20220535260103</v>
      </c>
      <c r="U53" s="369">
        <v>5260103</v>
      </c>
      <c r="W53">
        <f t="shared" si="3"/>
        <v>26</v>
      </c>
      <c r="X53">
        <f t="shared" si="4"/>
        <v>32</v>
      </c>
    </row>
    <row r="54" spans="1:24" ht="13.5" thickBot="1">
      <c r="A54" s="8">
        <v>5</v>
      </c>
      <c r="B54" s="359">
        <v>5310106</v>
      </c>
      <c r="C54" s="12">
        <f t="shared" si="0"/>
        <v>20220535310106</v>
      </c>
      <c r="D54" s="39"/>
      <c r="E54" s="10" t="str">
        <f t="shared" si="5"/>
        <v>31(LHRF)</v>
      </c>
      <c r="F54" s="375"/>
      <c r="G54" s="1"/>
      <c r="H54" s="1"/>
      <c r="I54" s="1"/>
      <c r="J54" s="1"/>
      <c r="K54" s="1"/>
      <c r="L54" s="376"/>
      <c r="M54" s="349"/>
      <c r="N54" s="349"/>
      <c r="O54" s="349"/>
      <c r="P54" s="349"/>
      <c r="Q54" s="374"/>
      <c r="R54" s="10" t="str">
        <f t="shared" si="2"/>
        <v>25(LHRF)</v>
      </c>
      <c r="S54" s="348"/>
      <c r="T54" s="366">
        <f t="shared" si="1"/>
        <v>20220535250101</v>
      </c>
      <c r="U54" s="369">
        <v>5250101</v>
      </c>
      <c r="W54">
        <f t="shared" si="3"/>
        <v>25</v>
      </c>
      <c r="X54">
        <f t="shared" si="4"/>
        <v>31</v>
      </c>
    </row>
    <row r="55" spans="1:24" ht="12.75">
      <c r="A55" s="6">
        <v>4</v>
      </c>
      <c r="B55" s="359">
        <v>5300105</v>
      </c>
      <c r="C55" s="24">
        <f t="shared" si="0"/>
        <v>20220535300105</v>
      </c>
      <c r="D55" s="38"/>
      <c r="E55" s="10" t="str">
        <f t="shared" si="5"/>
        <v>30(RHRF)</v>
      </c>
      <c r="F55" s="392"/>
      <c r="G55" s="240"/>
      <c r="H55" s="240"/>
      <c r="I55" s="240"/>
      <c r="J55" s="240"/>
      <c r="K55" s="393"/>
      <c r="L55" s="392"/>
      <c r="M55" s="240"/>
      <c r="N55" s="240"/>
      <c r="O55" s="240"/>
      <c r="P55" s="240"/>
      <c r="Q55" s="393"/>
      <c r="R55" s="10" t="str">
        <f t="shared" si="2"/>
        <v>24(RHRF)</v>
      </c>
      <c r="S55" s="348"/>
      <c r="T55" s="366">
        <f t="shared" si="1"/>
        <v>20220535240103</v>
      </c>
      <c r="U55" s="369">
        <v>5240103</v>
      </c>
      <c r="W55">
        <f t="shared" si="3"/>
        <v>24</v>
      </c>
      <c r="X55">
        <f t="shared" si="4"/>
        <v>30</v>
      </c>
    </row>
    <row r="56" spans="1:24" ht="12.75">
      <c r="A56" s="6">
        <v>3</v>
      </c>
      <c r="B56" s="359">
        <v>5290107</v>
      </c>
      <c r="C56" s="12">
        <f t="shared" si="0"/>
        <v>20220535290107</v>
      </c>
      <c r="D56" s="39"/>
      <c r="E56" s="10" t="str">
        <f t="shared" si="5"/>
        <v>29(LHRF)</v>
      </c>
      <c r="F56" s="375"/>
      <c r="G56" s="1"/>
      <c r="H56" s="1"/>
      <c r="I56" s="1"/>
      <c r="J56" s="1"/>
      <c r="K56" s="6"/>
      <c r="L56" s="375"/>
      <c r="M56" s="1"/>
      <c r="N56" s="1"/>
      <c r="O56" s="1"/>
      <c r="P56" s="382"/>
      <c r="Q56" s="6"/>
      <c r="R56" s="10" t="str">
        <f t="shared" si="2"/>
        <v>23(LHRF)</v>
      </c>
      <c r="S56" s="348"/>
      <c r="T56" s="366">
        <f t="shared" si="1"/>
        <v>20220535230103</v>
      </c>
      <c r="U56" s="369">
        <v>5230103</v>
      </c>
      <c r="W56">
        <f t="shared" si="3"/>
        <v>23</v>
      </c>
      <c r="X56">
        <f t="shared" si="4"/>
        <v>29</v>
      </c>
    </row>
    <row r="57" spans="1:24" ht="12.75">
      <c r="A57" s="6">
        <v>2</v>
      </c>
      <c r="B57" s="359">
        <v>5280106</v>
      </c>
      <c r="C57" s="12">
        <f t="shared" si="0"/>
        <v>20220535280106</v>
      </c>
      <c r="D57" s="39"/>
      <c r="E57" s="10" t="str">
        <f t="shared" si="5"/>
        <v>28(RHRF)</v>
      </c>
      <c r="F57" s="375"/>
      <c r="G57" s="1"/>
      <c r="H57" s="1"/>
      <c r="I57" s="1"/>
      <c r="J57" s="1"/>
      <c r="K57" s="6"/>
      <c r="L57" s="375"/>
      <c r="M57" s="1"/>
      <c r="N57" s="1"/>
      <c r="O57" s="1"/>
      <c r="P57" s="1"/>
      <c r="Q57" s="6"/>
      <c r="R57" s="10" t="str">
        <f t="shared" si="2"/>
        <v>22(RHRF)</v>
      </c>
      <c r="S57" s="348"/>
      <c r="T57" s="366">
        <f t="shared" si="1"/>
        <v>20220535220103</v>
      </c>
      <c r="U57" s="369">
        <v>5220103</v>
      </c>
      <c r="W57">
        <f t="shared" si="3"/>
        <v>22</v>
      </c>
      <c r="X57">
        <f t="shared" si="4"/>
        <v>28</v>
      </c>
    </row>
    <row r="58" spans="1:24" ht="13.5" thickBot="1">
      <c r="A58" s="6">
        <v>1</v>
      </c>
      <c r="B58" s="364">
        <v>5270105</v>
      </c>
      <c r="C58" s="25">
        <f t="shared" si="0"/>
        <v>20220535270105</v>
      </c>
      <c r="D58" s="39"/>
      <c r="E58" s="10" t="str">
        <f t="shared" si="5"/>
        <v>27(LHRF)</v>
      </c>
      <c r="F58" s="383"/>
      <c r="G58" s="384"/>
      <c r="H58" s="384"/>
      <c r="I58" s="384"/>
      <c r="J58" s="384"/>
      <c r="K58" s="385"/>
      <c r="L58" s="391"/>
      <c r="M58" s="384"/>
      <c r="N58" s="384"/>
      <c r="O58" s="384"/>
      <c r="P58" s="384"/>
      <c r="Q58" s="385"/>
      <c r="R58" s="10" t="str">
        <f t="shared" si="2"/>
        <v>21(LHRF)</v>
      </c>
      <c r="S58" s="191"/>
      <c r="T58" s="366">
        <f t="shared" si="1"/>
        <v>20220535210104</v>
      </c>
      <c r="U58" s="371">
        <v>5210104</v>
      </c>
      <c r="W58">
        <f t="shared" si="3"/>
        <v>21</v>
      </c>
      <c r="X58">
        <f t="shared" si="4"/>
        <v>27</v>
      </c>
    </row>
    <row r="59" spans="1:21" ht="13.5" thickBot="1">
      <c r="A59" s="16" t="s">
        <v>10</v>
      </c>
      <c r="B59" s="16" t="s">
        <v>1</v>
      </c>
      <c r="C59" s="16" t="s">
        <v>1</v>
      </c>
      <c r="D59" s="16" t="s">
        <v>2</v>
      </c>
      <c r="E59" s="15" t="s">
        <v>0</v>
      </c>
      <c r="F59" s="15">
        <v>6</v>
      </c>
      <c r="G59" s="52">
        <v>5</v>
      </c>
      <c r="H59" s="52">
        <v>4</v>
      </c>
      <c r="I59" s="52">
        <v>3</v>
      </c>
      <c r="J59" s="52">
        <v>2</v>
      </c>
      <c r="K59" s="17">
        <v>1</v>
      </c>
      <c r="L59" s="15">
        <v>1</v>
      </c>
      <c r="M59" s="52">
        <v>2</v>
      </c>
      <c r="N59" s="52">
        <v>3</v>
      </c>
      <c r="O59" s="52">
        <v>4</v>
      </c>
      <c r="P59" s="52">
        <v>5</v>
      </c>
      <c r="Q59" s="17">
        <v>6</v>
      </c>
      <c r="R59" s="17" t="s">
        <v>0</v>
      </c>
      <c r="S59" s="17" t="s">
        <v>2</v>
      </c>
      <c r="T59" s="16" t="s">
        <v>1</v>
      </c>
      <c r="U59" s="215" t="s">
        <v>1</v>
      </c>
    </row>
    <row r="62" ht="12.75">
      <c r="E62" s="42" t="s">
        <v>921</v>
      </c>
    </row>
    <row r="64" spans="5:7" ht="12.75">
      <c r="E64" t="s">
        <v>922</v>
      </c>
      <c r="F64" t="s">
        <v>923</v>
      </c>
      <c r="G64" t="s">
        <v>924</v>
      </c>
    </row>
    <row r="66" spans="5:6" ht="12.75">
      <c r="E66" s="42" t="s">
        <v>925</v>
      </c>
      <c r="F66" s="42" t="s">
        <v>932</v>
      </c>
    </row>
    <row r="67" spans="5:8" ht="12.75">
      <c r="E67" s="42" t="s">
        <v>926</v>
      </c>
      <c r="F67" s="42" t="s">
        <v>923</v>
      </c>
      <c r="G67" s="42" t="s">
        <v>927</v>
      </c>
      <c r="H67" s="42" t="s">
        <v>931</v>
      </c>
    </row>
    <row r="68" spans="5:8" ht="12.75">
      <c r="E68" t="s">
        <v>928</v>
      </c>
      <c r="F68">
        <v>6</v>
      </c>
      <c r="G68" t="s">
        <v>929</v>
      </c>
      <c r="H68" t="s">
        <v>930</v>
      </c>
    </row>
    <row r="69" spans="5:8" ht="12.75">
      <c r="E69" t="s">
        <v>933</v>
      </c>
      <c r="F69">
        <v>6</v>
      </c>
      <c r="G69" t="s">
        <v>934</v>
      </c>
      <c r="H69" t="s">
        <v>935</v>
      </c>
    </row>
    <row r="70" spans="5:8" ht="12.75">
      <c r="E70" t="s">
        <v>936</v>
      </c>
      <c r="F70">
        <v>6</v>
      </c>
      <c r="G70" t="s">
        <v>934</v>
      </c>
      <c r="H70" t="s">
        <v>935</v>
      </c>
    </row>
    <row r="72" ht="12.75">
      <c r="E72" s="42" t="s">
        <v>937</v>
      </c>
    </row>
  </sheetData>
  <printOptions/>
  <pageMargins left="0.75" right="0.75" top="1" bottom="1" header="0.5" footer="0.5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Oxford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Abdesselam</dc:creator>
  <cp:keywords/>
  <dc:description/>
  <cp:lastModifiedBy>weidberg</cp:lastModifiedBy>
  <cp:lastPrinted>2004-09-24T09:36:41Z</cp:lastPrinted>
  <dcterms:created xsi:type="dcterms:W3CDTF">2004-07-07T14:45:32Z</dcterms:created>
  <dcterms:modified xsi:type="dcterms:W3CDTF">2005-03-30T13:12:25Z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