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520" activeTab="6"/>
  </bookViews>
  <sheets>
    <sheet name="ROTATION" sheetId="1" r:id="rId1"/>
    <sheet name="B3 Cables" sheetId="2" r:id="rId2"/>
    <sheet name="B4 Channels" sheetId="3" r:id="rId3"/>
    <sheet name="B4 Interlock" sheetId="4" r:id="rId4"/>
    <sheet name="B4 Crate Map" sheetId="5" r:id="rId5"/>
    <sheet name="Rack Map" sheetId="6" r:id="rId6"/>
    <sheet name="Harness Test" sheetId="7" r:id="rId7"/>
  </sheets>
  <definedNames/>
  <calcPr fullCalcOnLoad="1"/>
</workbook>
</file>

<file path=xl/sharedStrings.xml><?xml version="1.0" encoding="utf-8"?>
<sst xmlns="http://schemas.openxmlformats.org/spreadsheetml/2006/main" count="1112" uniqueCount="888">
  <si>
    <t>Harness type</t>
  </si>
  <si>
    <t>Serial Number</t>
  </si>
  <si>
    <t>MUR</t>
  </si>
  <si>
    <t>LMT box</t>
  </si>
  <si>
    <t>LMT</t>
  </si>
  <si>
    <t>STAVE</t>
  </si>
  <si>
    <t>PIPE</t>
  </si>
  <si>
    <t>Power Supply Channels</t>
  </si>
  <si>
    <t>TX</t>
  </si>
  <si>
    <t>RX</t>
  </si>
  <si>
    <t>Fibres</t>
  </si>
  <si>
    <t>21-18-01-6</t>
  </si>
  <si>
    <t>21-18-02-6</t>
  </si>
  <si>
    <t>21-18-03-6</t>
  </si>
  <si>
    <t>21-18-04-6</t>
  </si>
  <si>
    <t>21-18-05-6</t>
  </si>
  <si>
    <t>21-18-06-6</t>
  </si>
  <si>
    <t>21-18-07-6</t>
  </si>
  <si>
    <t>21-18-08-6</t>
  </si>
  <si>
    <t>22-21-01-6</t>
  </si>
  <si>
    <t>22-21-02-6</t>
  </si>
  <si>
    <t>22-21-03-6</t>
  </si>
  <si>
    <t>22-21-04-6</t>
  </si>
  <si>
    <t>22-21-05-6</t>
  </si>
  <si>
    <t>22-21-06-6</t>
  </si>
  <si>
    <t>22-21-07-6</t>
  </si>
  <si>
    <t>22-21-08-6</t>
  </si>
  <si>
    <t>17-05-01-6</t>
  </si>
  <si>
    <t>17-05-02-6</t>
  </si>
  <si>
    <t>17-05-03-6</t>
  </si>
  <si>
    <t>17-05-04-6</t>
  </si>
  <si>
    <t>17-05-05-6</t>
  </si>
  <si>
    <t>17-05-06-6</t>
  </si>
  <si>
    <t>17-05-07-6</t>
  </si>
  <si>
    <t>17-05-08-6</t>
  </si>
  <si>
    <t>23-25-01-6</t>
  </si>
  <si>
    <t>23-25-02-6</t>
  </si>
  <si>
    <t>23-25-03-6</t>
  </si>
  <si>
    <t>23-25-04-6</t>
  </si>
  <si>
    <t>23-25-05-6</t>
  </si>
  <si>
    <t>23-25-06-6</t>
  </si>
  <si>
    <t>23-25-07-6</t>
  </si>
  <si>
    <t>23-25-08-6</t>
  </si>
  <si>
    <t>21-18-01-5</t>
  </si>
  <si>
    <t>21-18-02-5</t>
  </si>
  <si>
    <t>21-18-03-5</t>
  </si>
  <si>
    <t>21-18-04-5</t>
  </si>
  <si>
    <t>21-18-05-5</t>
  </si>
  <si>
    <t>21-18-06-5</t>
  </si>
  <si>
    <t>21-18-07-5</t>
  </si>
  <si>
    <t>21-18-08-5</t>
  </si>
  <si>
    <t>22-21-01-5</t>
  </si>
  <si>
    <t>22-21-02-5</t>
  </si>
  <si>
    <t>22-21-03-5</t>
  </si>
  <si>
    <t>22-21-04-5</t>
  </si>
  <si>
    <t>22-21-05-5</t>
  </si>
  <si>
    <t>22-21-06-5</t>
  </si>
  <si>
    <t>22-21-07-5</t>
  </si>
  <si>
    <t>22-21-08-5</t>
  </si>
  <si>
    <t>17-05-01-5</t>
  </si>
  <si>
    <t>17-05-02-5</t>
  </si>
  <si>
    <t>17-05-03-5</t>
  </si>
  <si>
    <t>17-05-04-5</t>
  </si>
  <si>
    <t>17-05-05-5</t>
  </si>
  <si>
    <t>17-05-06-5</t>
  </si>
  <si>
    <t>17-05-07-5</t>
  </si>
  <si>
    <t>17-05-08-5</t>
  </si>
  <si>
    <t>23-25-01-5</t>
  </si>
  <si>
    <t>23-25-02-5</t>
  </si>
  <si>
    <t>23-25-03-5</t>
  </si>
  <si>
    <t>23-25-04-5</t>
  </si>
  <si>
    <t>23-25-05-5</t>
  </si>
  <si>
    <t>23-25-06-5</t>
  </si>
  <si>
    <t>23-25-07-5</t>
  </si>
  <si>
    <t>23-25-08-5</t>
  </si>
  <si>
    <t>21-18-01-4</t>
  </si>
  <si>
    <t>21-18-02-4</t>
  </si>
  <si>
    <t>21-18-03-4</t>
  </si>
  <si>
    <t>21-18-04-4</t>
  </si>
  <si>
    <t>21-18-05-4</t>
  </si>
  <si>
    <t>21-18-06-4</t>
  </si>
  <si>
    <t>21-18-07-4</t>
  </si>
  <si>
    <t>21-18-08-4</t>
  </si>
  <si>
    <t>22-21-01-4</t>
  </si>
  <si>
    <t>22-21-02-4</t>
  </si>
  <si>
    <t>22-21-03-4</t>
  </si>
  <si>
    <t>22-21-04-4</t>
  </si>
  <si>
    <t>22-21-05-4</t>
  </si>
  <si>
    <t>22-21-06-4</t>
  </si>
  <si>
    <t>22-21-07-4</t>
  </si>
  <si>
    <t>22-21-08-4</t>
  </si>
  <si>
    <t>17-05-01-4</t>
  </si>
  <si>
    <t>17-05-02-4</t>
  </si>
  <si>
    <t>17-05-03-4</t>
  </si>
  <si>
    <t>17-05-04-4</t>
  </si>
  <si>
    <t>17-05-05-4</t>
  </si>
  <si>
    <t>17-05-06-4</t>
  </si>
  <si>
    <t>17-05-07-4</t>
  </si>
  <si>
    <t>17-05-08-4</t>
  </si>
  <si>
    <t>23-25-01-4</t>
  </si>
  <si>
    <t>23-25-02-4</t>
  </si>
  <si>
    <t>23-25-03-4</t>
  </si>
  <si>
    <t>23-25-04-4</t>
  </si>
  <si>
    <t>23-25-05-4</t>
  </si>
  <si>
    <t>23-25-06-4</t>
  </si>
  <si>
    <t>23-25-07-4</t>
  </si>
  <si>
    <t>23-25-08-4</t>
  </si>
  <si>
    <t>21-18-01-3</t>
  </si>
  <si>
    <t>21-18-02-3</t>
  </si>
  <si>
    <t>21-18-03-3</t>
  </si>
  <si>
    <t>21-18-04-3</t>
  </si>
  <si>
    <t>21-18-05-3</t>
  </si>
  <si>
    <t>21-18-06-3</t>
  </si>
  <si>
    <t>21-18-07-3</t>
  </si>
  <si>
    <t>21-18-08-3</t>
  </si>
  <si>
    <t>22-21-01-3</t>
  </si>
  <si>
    <t>22-21-02-3</t>
  </si>
  <si>
    <t>22-21-03-3</t>
  </si>
  <si>
    <t>22-21-04-3</t>
  </si>
  <si>
    <t>22-21-05-3</t>
  </si>
  <si>
    <t>22-21-06-3</t>
  </si>
  <si>
    <t>22-21-07-3</t>
  </si>
  <si>
    <t>22-21-08-3</t>
  </si>
  <si>
    <t>17-05-01-3</t>
  </si>
  <si>
    <t>17-05-02-3</t>
  </si>
  <si>
    <t>17-05-03-3</t>
  </si>
  <si>
    <t>17-05-04-3</t>
  </si>
  <si>
    <t>17-05-05-3</t>
  </si>
  <si>
    <t>17-05-06-3</t>
  </si>
  <si>
    <t>17-05-07-3</t>
  </si>
  <si>
    <t>17-05-08-3</t>
  </si>
  <si>
    <t>23-25-01-3</t>
  </si>
  <si>
    <t>23-25-02-3</t>
  </si>
  <si>
    <t>23-25-03-3</t>
  </si>
  <si>
    <t>23-25-04-3</t>
  </si>
  <si>
    <t>23-25-05-3</t>
  </si>
  <si>
    <t>23-25-06-3</t>
  </si>
  <si>
    <t>23-25-07-3</t>
  </si>
  <si>
    <t>23-25-08-3</t>
  </si>
  <si>
    <t>21-18-01-2</t>
  </si>
  <si>
    <t>21-18-02-2</t>
  </si>
  <si>
    <t>21-18-03-2</t>
  </si>
  <si>
    <t>21-18-04-2</t>
  </si>
  <si>
    <t>21-18-05-2</t>
  </si>
  <si>
    <t>21-18-06-2</t>
  </si>
  <si>
    <t>21-18-07-2</t>
  </si>
  <si>
    <t>21-18-08-2</t>
  </si>
  <si>
    <t>22-21-01-2</t>
  </si>
  <si>
    <t>22-21-02-2</t>
  </si>
  <si>
    <t>22-21-03-2</t>
  </si>
  <si>
    <t>22-21-04-2</t>
  </si>
  <si>
    <t>22-21-05-2</t>
  </si>
  <si>
    <t>22-21-06-2</t>
  </si>
  <si>
    <t>22-21-07-2</t>
  </si>
  <si>
    <t>22-21-08-2</t>
  </si>
  <si>
    <t>17-05-01-2</t>
  </si>
  <si>
    <t>17-05-02-2</t>
  </si>
  <si>
    <t>17-05-03-2</t>
  </si>
  <si>
    <t>17-05-04-2</t>
  </si>
  <si>
    <t>17-05-05-2</t>
  </si>
  <si>
    <t>17-05-06-2</t>
  </si>
  <si>
    <t>17-05-07-2</t>
  </si>
  <si>
    <t>17-05-08-2</t>
  </si>
  <si>
    <t>23-25-01-2</t>
  </si>
  <si>
    <t>23-25-02-2</t>
  </si>
  <si>
    <t>23-25-03-2</t>
  </si>
  <si>
    <t>23-25-04-2</t>
  </si>
  <si>
    <t>23-25-05-2</t>
  </si>
  <si>
    <t>23-25-06-2</t>
  </si>
  <si>
    <t>23-25-07-2</t>
  </si>
  <si>
    <t>23-25-08-2</t>
  </si>
  <si>
    <t>21-18-01-1</t>
  </si>
  <si>
    <t>21-18-02-1</t>
  </si>
  <si>
    <t>21-18-03-1</t>
  </si>
  <si>
    <t>21-18-04-1</t>
  </si>
  <si>
    <t>21-18-05-1</t>
  </si>
  <si>
    <t>21-18-06-1</t>
  </si>
  <si>
    <t>21-18-07-1</t>
  </si>
  <si>
    <t>21-18-08-1</t>
  </si>
  <si>
    <t>22-21-01-1</t>
  </si>
  <si>
    <t>22-21-02-1</t>
  </si>
  <si>
    <t>22-21-03-1</t>
  </si>
  <si>
    <t>22-21-04-1</t>
  </si>
  <si>
    <t>22-21-05-1</t>
  </si>
  <si>
    <t>22-21-06-1</t>
  </si>
  <si>
    <t>22-21-07-1</t>
  </si>
  <si>
    <t>22-21-08-1</t>
  </si>
  <si>
    <t>17-05-01-1</t>
  </si>
  <si>
    <t>17-05-02-1</t>
  </si>
  <si>
    <t>17-05-03-1</t>
  </si>
  <si>
    <t>17-05-04-1</t>
  </si>
  <si>
    <t>17-05-05-1</t>
  </si>
  <si>
    <t>17-05-06-1</t>
  </si>
  <si>
    <t>17-05-07-1</t>
  </si>
  <si>
    <t>17-05-08-1</t>
  </si>
  <si>
    <t>23-25-01-1</t>
  </si>
  <si>
    <t>23-25-02-1</t>
  </si>
  <si>
    <t>23-25-03-1</t>
  </si>
  <si>
    <t>23-25-04-1</t>
  </si>
  <si>
    <t>23-25-05-1</t>
  </si>
  <si>
    <t>23-25-06-1</t>
  </si>
  <si>
    <t>23-25-07-1</t>
  </si>
  <si>
    <t>23-25-08-1</t>
  </si>
  <si>
    <t>20-11-01-6</t>
  </si>
  <si>
    <t>21-15-01-6</t>
  </si>
  <si>
    <t>21-17-01-6</t>
  </si>
  <si>
    <t>20-11-02-6</t>
  </si>
  <si>
    <t>20-11-03-6</t>
  </si>
  <si>
    <t>20-11-04-6</t>
  </si>
  <si>
    <t>20-11-05-6</t>
  </si>
  <si>
    <t>20-11-06-6</t>
  </si>
  <si>
    <t>20-11-07-6</t>
  </si>
  <si>
    <t>20-11-08-6</t>
  </si>
  <si>
    <t>21-15-02-6</t>
  </si>
  <si>
    <t>21-15-03-6</t>
  </si>
  <si>
    <t>21-15-04-6</t>
  </si>
  <si>
    <t>21-15-05-6</t>
  </si>
  <si>
    <t>21-15-06-6</t>
  </si>
  <si>
    <t>21-15-07-6</t>
  </si>
  <si>
    <t>21-15-08-6</t>
  </si>
  <si>
    <t>21-17-02-6</t>
  </si>
  <si>
    <t>21-17-03-6</t>
  </si>
  <si>
    <t>21-17-04-6</t>
  </si>
  <si>
    <t>21-17-05-6</t>
  </si>
  <si>
    <t>21-17-06-6</t>
  </si>
  <si>
    <t>21-17-07-6</t>
  </si>
  <si>
    <t>21-17-08-6</t>
  </si>
  <si>
    <t>20-11-01-1</t>
  </si>
  <si>
    <t>20-11-02-1</t>
  </si>
  <si>
    <t>20-11-03-1</t>
  </si>
  <si>
    <t>20-11-04-1</t>
  </si>
  <si>
    <t>20-11-05-1</t>
  </si>
  <si>
    <t>20-11-06-1</t>
  </si>
  <si>
    <t>20-11-07-1</t>
  </si>
  <si>
    <t>20-11-08-1</t>
  </si>
  <si>
    <t>21-15-01-1</t>
  </si>
  <si>
    <t>21-15-02-1</t>
  </si>
  <si>
    <t>21-15-03-1</t>
  </si>
  <si>
    <t>21-15-04-1</t>
  </si>
  <si>
    <t>21-15-05-1</t>
  </si>
  <si>
    <t>21-15-06-1</t>
  </si>
  <si>
    <t>21-15-07-1</t>
  </si>
  <si>
    <t>21-15-08-1</t>
  </si>
  <si>
    <t>21-17-01-1</t>
  </si>
  <si>
    <t>21-17-02-1</t>
  </si>
  <si>
    <t>21-17-03-1</t>
  </si>
  <si>
    <t>21-17-04-1</t>
  </si>
  <si>
    <t>21-17-05-1</t>
  </si>
  <si>
    <t>21-17-06-1</t>
  </si>
  <si>
    <t>21-17-07-1</t>
  </si>
  <si>
    <t>21-17-08-1</t>
  </si>
  <si>
    <t>20-11-01-2</t>
  </si>
  <si>
    <t>20-11-02-2</t>
  </si>
  <si>
    <t>20-11-03-2</t>
  </si>
  <si>
    <t>20-11-04-2</t>
  </si>
  <si>
    <t>20-11-05-2</t>
  </si>
  <si>
    <t>20-11-06-2</t>
  </si>
  <si>
    <t>20-11-07-2</t>
  </si>
  <si>
    <t>20-11-08-2</t>
  </si>
  <si>
    <t>21-15-01-2</t>
  </si>
  <si>
    <t>21-15-02-2</t>
  </si>
  <si>
    <t>21-15-03-2</t>
  </si>
  <si>
    <t>21-15-04-2</t>
  </si>
  <si>
    <t>21-15-05-2</t>
  </si>
  <si>
    <t>21-15-06-2</t>
  </si>
  <si>
    <t>21-15-07-2</t>
  </si>
  <si>
    <t>21-15-08-2</t>
  </si>
  <si>
    <t>21-17-01-2</t>
  </si>
  <si>
    <t>21-17-02-2</t>
  </si>
  <si>
    <t>21-17-03-2</t>
  </si>
  <si>
    <t>21-17-04-2</t>
  </si>
  <si>
    <t>21-17-05-2</t>
  </si>
  <si>
    <t>21-17-06-2</t>
  </si>
  <si>
    <t>21-17-07-2</t>
  </si>
  <si>
    <t>21-17-08-2</t>
  </si>
  <si>
    <t>20-11-01-3</t>
  </si>
  <si>
    <t>20-11-02-3</t>
  </si>
  <si>
    <t>20-11-03-3</t>
  </si>
  <si>
    <t>20-11-04-3</t>
  </si>
  <si>
    <t>20-11-05-3</t>
  </si>
  <si>
    <t>20-11-06-3</t>
  </si>
  <si>
    <t>20-11-07-3</t>
  </si>
  <si>
    <t>20-11-08-3</t>
  </si>
  <si>
    <t>21-15-01-3</t>
  </si>
  <si>
    <t>21-15-02-3</t>
  </si>
  <si>
    <t>21-15-03-3</t>
  </si>
  <si>
    <t>21-15-04-3</t>
  </si>
  <si>
    <t>21-15-05-3</t>
  </si>
  <si>
    <t>21-15-06-3</t>
  </si>
  <si>
    <t>21-15-07-3</t>
  </si>
  <si>
    <t>21-15-08-3</t>
  </si>
  <si>
    <t>21-17-01-3</t>
  </si>
  <si>
    <t>21-17-02-3</t>
  </si>
  <si>
    <t>21-17-03-3</t>
  </si>
  <si>
    <t>21-17-04-3</t>
  </si>
  <si>
    <t>21-17-05-3</t>
  </si>
  <si>
    <t>21-17-06-3</t>
  </si>
  <si>
    <t>21-17-07-3</t>
  </si>
  <si>
    <t>21-17-08-3</t>
  </si>
  <si>
    <t>20-11-01-4</t>
  </si>
  <si>
    <t>20-11-02-4</t>
  </si>
  <si>
    <t>20-11-03-4</t>
  </si>
  <si>
    <t>20-11-04-4</t>
  </si>
  <si>
    <t>20-11-05-4</t>
  </si>
  <si>
    <t>20-11-06-4</t>
  </si>
  <si>
    <t>20-11-07-4</t>
  </si>
  <si>
    <t>20-11-08-4</t>
  </si>
  <si>
    <t>21-15-01-4</t>
  </si>
  <si>
    <t>21-15-02-4</t>
  </si>
  <si>
    <t>21-15-03-4</t>
  </si>
  <si>
    <t>21-15-04-4</t>
  </si>
  <si>
    <t>21-15-05-4</t>
  </si>
  <si>
    <t>21-15-06-4</t>
  </si>
  <si>
    <t>21-15-07-4</t>
  </si>
  <si>
    <t>21-15-08-4</t>
  </si>
  <si>
    <t>21-17-01-4</t>
  </si>
  <si>
    <t>21-17-02-4</t>
  </si>
  <si>
    <t>21-17-03-4</t>
  </si>
  <si>
    <t>21-17-04-4</t>
  </si>
  <si>
    <t>21-17-05-4</t>
  </si>
  <si>
    <t>21-17-06-4</t>
  </si>
  <si>
    <t>21-17-07-4</t>
  </si>
  <si>
    <t>21-17-08-4</t>
  </si>
  <si>
    <t>20-11-01-5</t>
  </si>
  <si>
    <t>20-11-02-5</t>
  </si>
  <si>
    <t>20-11-03-5</t>
  </si>
  <si>
    <t>20-11-04-5</t>
  </si>
  <si>
    <t>20-11-05-5</t>
  </si>
  <si>
    <t>20-11-06-5</t>
  </si>
  <si>
    <t>20-11-07-5</t>
  </si>
  <si>
    <t>20-11-08-5</t>
  </si>
  <si>
    <t>21-15-01-5</t>
  </si>
  <si>
    <t>21-15-02-5</t>
  </si>
  <si>
    <t>21-15-03-5</t>
  </si>
  <si>
    <t>21-15-04-5</t>
  </si>
  <si>
    <t>21-15-05-5</t>
  </si>
  <si>
    <t>21-15-06-5</t>
  </si>
  <si>
    <t>21-15-07-5</t>
  </si>
  <si>
    <t>21-15-08-5</t>
  </si>
  <si>
    <t>21-17-01-5</t>
  </si>
  <si>
    <t>21-17-02-5</t>
  </si>
  <si>
    <t>21-17-03-5</t>
  </si>
  <si>
    <t>21-17-04-5</t>
  </si>
  <si>
    <t>21-17-05-5</t>
  </si>
  <si>
    <t>21-17-06-5</t>
  </si>
  <si>
    <t>21-17-07-5</t>
  </si>
  <si>
    <t>21-17-08-5</t>
  </si>
  <si>
    <t>C1-00</t>
  </si>
  <si>
    <t>C0-01</t>
  </si>
  <si>
    <t>C0-00</t>
  </si>
  <si>
    <t>C0-02</t>
  </si>
  <si>
    <t>C0-03</t>
  </si>
  <si>
    <t>C0-04</t>
  </si>
  <si>
    <t>C0-05</t>
  </si>
  <si>
    <t>C0-06</t>
  </si>
  <si>
    <t>C0-07</t>
  </si>
  <si>
    <t>C0-08</t>
  </si>
  <si>
    <t>C0-09</t>
  </si>
  <si>
    <t>C0-10</t>
  </si>
  <si>
    <t>C0-11</t>
  </si>
  <si>
    <t>C0-12</t>
  </si>
  <si>
    <t>C0-13</t>
  </si>
  <si>
    <t>C0-14</t>
  </si>
  <si>
    <t>C0-15</t>
  </si>
  <si>
    <t>C0-16</t>
  </si>
  <si>
    <t>C0-17</t>
  </si>
  <si>
    <t>C0-18</t>
  </si>
  <si>
    <t>C0-19</t>
  </si>
  <si>
    <t>C0-20</t>
  </si>
  <si>
    <t>C0-21</t>
  </si>
  <si>
    <t>C0-22</t>
  </si>
  <si>
    <t>C0-23</t>
  </si>
  <si>
    <t>C0-24</t>
  </si>
  <si>
    <t>C0-25</t>
  </si>
  <si>
    <t>C0-26</t>
  </si>
  <si>
    <t>C0-27</t>
  </si>
  <si>
    <t>C0-28</t>
  </si>
  <si>
    <t>C0-29</t>
  </si>
  <si>
    <t>C0-30</t>
  </si>
  <si>
    <t>C0-31</t>
  </si>
  <si>
    <t>C0-32</t>
  </si>
  <si>
    <t>C0-33</t>
  </si>
  <si>
    <t>C0-34</t>
  </si>
  <si>
    <t>C0-35</t>
  </si>
  <si>
    <t>C0-36</t>
  </si>
  <si>
    <t>C0-38</t>
  </si>
  <si>
    <t>C0-39</t>
  </si>
  <si>
    <t>C0-40</t>
  </si>
  <si>
    <t>C0-41</t>
  </si>
  <si>
    <t>C0-42</t>
  </si>
  <si>
    <t>C0-43</t>
  </si>
  <si>
    <t>C0-44</t>
  </si>
  <si>
    <t>C0-45</t>
  </si>
  <si>
    <t>C0-46</t>
  </si>
  <si>
    <t>C0-47</t>
  </si>
  <si>
    <t>C4-10</t>
  </si>
  <si>
    <t>C4-01</t>
  </si>
  <si>
    <t>C4-46</t>
  </si>
  <si>
    <t>C4-36</t>
  </si>
  <si>
    <t>C4-34</t>
  </si>
  <si>
    <t>C4-25</t>
  </si>
  <si>
    <t>C4-22</t>
  </si>
  <si>
    <t>C4-13</t>
  </si>
  <si>
    <t>C4-11</t>
  </si>
  <si>
    <t>C4-00</t>
  </si>
  <si>
    <t>C4-47</t>
  </si>
  <si>
    <t>C4-35</t>
  </si>
  <si>
    <t>C4-24</t>
  </si>
  <si>
    <t>C4-23</t>
  </si>
  <si>
    <t>C4-12</t>
  </si>
  <si>
    <t>C4-06</t>
  </si>
  <si>
    <t>C4-05</t>
  </si>
  <si>
    <t>C4-42</t>
  </si>
  <si>
    <t>C4-41</t>
  </si>
  <si>
    <t>C4-30</t>
  </si>
  <si>
    <t>C4-29</t>
  </si>
  <si>
    <t>C4-18</t>
  </si>
  <si>
    <t>C4-17</t>
  </si>
  <si>
    <t>C4-07</t>
  </si>
  <si>
    <t>C4-04</t>
  </si>
  <si>
    <t>C4-43</t>
  </si>
  <si>
    <t>C4-40</t>
  </si>
  <si>
    <t>C4-31</t>
  </si>
  <si>
    <t>C4-28</t>
  </si>
  <si>
    <t>C4-19</t>
  </si>
  <si>
    <t>C4-16</t>
  </si>
  <si>
    <t>C4-08</t>
  </si>
  <si>
    <t>C4-03</t>
  </si>
  <si>
    <t>C4-44</t>
  </si>
  <si>
    <t>C4-39</t>
  </si>
  <si>
    <t>C4-32</t>
  </si>
  <si>
    <t>C4-27</t>
  </si>
  <si>
    <t>C4-20</t>
  </si>
  <si>
    <t>C4-15</t>
  </si>
  <si>
    <t>C4-09</t>
  </si>
  <si>
    <t>C4-02</t>
  </si>
  <si>
    <t>C4-45</t>
  </si>
  <si>
    <t>C4-38</t>
  </si>
  <si>
    <t>C4-33</t>
  </si>
  <si>
    <t>C4-26</t>
  </si>
  <si>
    <t>C4-21</t>
  </si>
  <si>
    <t>C4-14</t>
  </si>
  <si>
    <t>C1-47</t>
  </si>
  <si>
    <t>C1-36</t>
  </si>
  <si>
    <t>C1-35</t>
  </si>
  <si>
    <t>C1-24</t>
  </si>
  <si>
    <t>C1-23</t>
  </si>
  <si>
    <t>C1-12</t>
  </si>
  <si>
    <t>C1-11</t>
  </si>
  <si>
    <t>C1-46</t>
  </si>
  <si>
    <t>C1-34</t>
  </si>
  <si>
    <t>C1-25</t>
  </si>
  <si>
    <t>C1-22</t>
  </si>
  <si>
    <t>C1-13</t>
  </si>
  <si>
    <t>C1-10</t>
  </si>
  <si>
    <t>C1-01</t>
  </si>
  <si>
    <t>C1-45</t>
  </si>
  <si>
    <t>C1-38</t>
  </si>
  <si>
    <t>C1-33</t>
  </si>
  <si>
    <t>C1-26</t>
  </si>
  <si>
    <t>C1-21</t>
  </si>
  <si>
    <t>C1-14</t>
  </si>
  <si>
    <t>C1-09</t>
  </si>
  <si>
    <t>C1-02</t>
  </si>
  <si>
    <t>C1-44</t>
  </si>
  <si>
    <t>C1-39</t>
  </si>
  <si>
    <t>C1-32</t>
  </si>
  <si>
    <t>C1-27</t>
  </si>
  <si>
    <t>C1-20</t>
  </si>
  <si>
    <t>C1-15</t>
  </si>
  <si>
    <t>C1-08</t>
  </si>
  <si>
    <t>C1-03</t>
  </si>
  <si>
    <t>C1-43</t>
  </si>
  <si>
    <t>C1-40</t>
  </si>
  <si>
    <t>C1-31</t>
  </si>
  <si>
    <t>C1-28</t>
  </si>
  <si>
    <t>C1-19</t>
  </si>
  <si>
    <t>C1-16</t>
  </si>
  <si>
    <t>C1-07</t>
  </si>
  <si>
    <t>C1-04</t>
  </si>
  <si>
    <t>C1-42</t>
  </si>
  <si>
    <t>C1-41</t>
  </si>
  <si>
    <t>C1-30</t>
  </si>
  <si>
    <t>C1-29</t>
  </si>
  <si>
    <t>C1-18</t>
  </si>
  <si>
    <t>C1-17</t>
  </si>
  <si>
    <t>C1-06</t>
  </si>
  <si>
    <t>C1-05</t>
  </si>
  <si>
    <t>C2-47</t>
  </si>
  <si>
    <t>C2-36</t>
  </si>
  <si>
    <t>C2-35</t>
  </si>
  <si>
    <t>C2-24</t>
  </si>
  <si>
    <t>C2-23</t>
  </si>
  <si>
    <t>C2-12</t>
  </si>
  <si>
    <t>C2-11</t>
  </si>
  <si>
    <t>C2-00</t>
  </si>
  <si>
    <t>C2-46</t>
  </si>
  <si>
    <t>C2-34</t>
  </si>
  <si>
    <t>C2-25</t>
  </si>
  <si>
    <t>C2-22</t>
  </si>
  <si>
    <t>C2-13</t>
  </si>
  <si>
    <t>C2-10</t>
  </si>
  <si>
    <t>C2-01</t>
  </si>
  <si>
    <t>C2-45</t>
  </si>
  <si>
    <t>C2-38</t>
  </si>
  <si>
    <t>C2-33</t>
  </si>
  <si>
    <t>C2-26</t>
  </si>
  <si>
    <t>C2-21</t>
  </si>
  <si>
    <t>C2-14</t>
  </si>
  <si>
    <t>C2-09</t>
  </si>
  <si>
    <t>C2-02</t>
  </si>
  <si>
    <t>C2-44</t>
  </si>
  <si>
    <t>C2-39</t>
  </si>
  <si>
    <t>C2-32</t>
  </si>
  <si>
    <t>C2-27</t>
  </si>
  <si>
    <t>C2-20</t>
  </si>
  <si>
    <t>C2-15</t>
  </si>
  <si>
    <t>C2-08</t>
  </si>
  <si>
    <t>C2-03</t>
  </si>
  <si>
    <t>C2-43</t>
  </si>
  <si>
    <t>C2-40</t>
  </si>
  <si>
    <t>C2-31</t>
  </si>
  <si>
    <t>C2-28</t>
  </si>
  <si>
    <t>C2-19</t>
  </si>
  <si>
    <t>C2-16</t>
  </si>
  <si>
    <t>C2-07</t>
  </si>
  <si>
    <t>C2-04</t>
  </si>
  <si>
    <t>C2-42</t>
  </si>
  <si>
    <t>C2-41</t>
  </si>
  <si>
    <t>C2-30</t>
  </si>
  <si>
    <t>C2-29</t>
  </si>
  <si>
    <t>C2-18</t>
  </si>
  <si>
    <t>C2-17</t>
  </si>
  <si>
    <t>C2-06</t>
  </si>
  <si>
    <t>C2-05</t>
  </si>
  <si>
    <t>C3-47</t>
  </si>
  <si>
    <t>C3-36</t>
  </si>
  <si>
    <t>C3-35</t>
  </si>
  <si>
    <t>C3-24</t>
  </si>
  <si>
    <t>C3-23</t>
  </si>
  <si>
    <t>C3-12</t>
  </si>
  <si>
    <t>C3-11</t>
  </si>
  <si>
    <t>C3-00</t>
  </si>
  <si>
    <t>C3-46</t>
  </si>
  <si>
    <t>C3-34</t>
  </si>
  <si>
    <t>C3-25</t>
  </si>
  <si>
    <t>C3-22</t>
  </si>
  <si>
    <t>C3-13</t>
  </si>
  <si>
    <t>C3-10</t>
  </si>
  <si>
    <t>C3-01</t>
  </si>
  <si>
    <t>C3-45</t>
  </si>
  <si>
    <t>C3-38</t>
  </si>
  <si>
    <t>C3-33</t>
  </si>
  <si>
    <t>C3-26</t>
  </si>
  <si>
    <t>C3-21</t>
  </si>
  <si>
    <t>C3-14</t>
  </si>
  <si>
    <t>C3-09</t>
  </si>
  <si>
    <t>C3-02</t>
  </si>
  <si>
    <t>C3-44</t>
  </si>
  <si>
    <t>C3-39</t>
  </si>
  <si>
    <t>C3-32</t>
  </si>
  <si>
    <t>C3-27</t>
  </si>
  <si>
    <t>C3-20</t>
  </si>
  <si>
    <t>C3-15</t>
  </si>
  <si>
    <t>C3-08</t>
  </si>
  <si>
    <t>C3-03</t>
  </si>
  <si>
    <t>C3-43</t>
  </si>
  <si>
    <t>C3-40</t>
  </si>
  <si>
    <t>C3-31</t>
  </si>
  <si>
    <t>C3-28</t>
  </si>
  <si>
    <t>C3-19</t>
  </si>
  <si>
    <t>C3-16</t>
  </si>
  <si>
    <t>C3-07</t>
  </si>
  <si>
    <t>C3-04</t>
  </si>
  <si>
    <t>C3-42</t>
  </si>
  <si>
    <t>C3-41</t>
  </si>
  <si>
    <t>C3-30</t>
  </si>
  <si>
    <t>C3-29</t>
  </si>
  <si>
    <t>C3-18</t>
  </si>
  <si>
    <t>C3-17</t>
  </si>
  <si>
    <t>C3-06</t>
  </si>
  <si>
    <t>C3-05</t>
  </si>
  <si>
    <t>C7-47</t>
  </si>
  <si>
    <t>C7-36</t>
  </si>
  <si>
    <t>C7-35</t>
  </si>
  <si>
    <t>C7-24</t>
  </si>
  <si>
    <t>C7-23</t>
  </si>
  <si>
    <t>C7-12</t>
  </si>
  <si>
    <t>C7-11</t>
  </si>
  <si>
    <t>C7-00</t>
  </si>
  <si>
    <t>C7-46</t>
  </si>
  <si>
    <t>C7-34</t>
  </si>
  <si>
    <t>C7-25</t>
  </si>
  <si>
    <t>C7-22</t>
  </si>
  <si>
    <t>C7-13</t>
  </si>
  <si>
    <t>C7-10</t>
  </si>
  <si>
    <t>C7-01</t>
  </si>
  <si>
    <t>C7-45</t>
  </si>
  <si>
    <t>C7-38</t>
  </si>
  <si>
    <t>C7-33</t>
  </si>
  <si>
    <t>C7-26</t>
  </si>
  <si>
    <t>C7-21</t>
  </si>
  <si>
    <t>C7-14</t>
  </si>
  <si>
    <t>C7-09</t>
  </si>
  <si>
    <t>C7-02</t>
  </si>
  <si>
    <t>C7-44</t>
  </si>
  <si>
    <t>C7-39</t>
  </si>
  <si>
    <t>C7-32</t>
  </si>
  <si>
    <t>C7-27</t>
  </si>
  <si>
    <t>C7-20</t>
  </si>
  <si>
    <t>C7-15</t>
  </si>
  <si>
    <t>C7-08</t>
  </si>
  <si>
    <t>C7-03</t>
  </si>
  <si>
    <t>C7-43</t>
  </si>
  <si>
    <t>C7-40</t>
  </si>
  <si>
    <t>C7-31</t>
  </si>
  <si>
    <t>C7-28</t>
  </si>
  <si>
    <t>C7-19</t>
  </si>
  <si>
    <t>C7-16</t>
  </si>
  <si>
    <t>C7-07</t>
  </si>
  <si>
    <t>C7-04</t>
  </si>
  <si>
    <t>C7-42</t>
  </si>
  <si>
    <t>C7-41</t>
  </si>
  <si>
    <t>C7-30</t>
  </si>
  <si>
    <t>C7-29</t>
  </si>
  <si>
    <t>C7-18</t>
  </si>
  <si>
    <t>C7-17</t>
  </si>
  <si>
    <t>C7-06</t>
  </si>
  <si>
    <t>C7-05</t>
  </si>
  <si>
    <t>C6-47</t>
  </si>
  <si>
    <t>C6-36</t>
  </si>
  <si>
    <t>C6-35</t>
  </si>
  <si>
    <t>C6-24</t>
  </si>
  <si>
    <t>C6-23</t>
  </si>
  <si>
    <t>C6-12</t>
  </si>
  <si>
    <t>C6-11</t>
  </si>
  <si>
    <t>C6-00</t>
  </si>
  <si>
    <t>C6-46</t>
  </si>
  <si>
    <t>C6-34</t>
  </si>
  <si>
    <t>C6-25</t>
  </si>
  <si>
    <t>C6-22</t>
  </si>
  <si>
    <t>C6-13</t>
  </si>
  <si>
    <t>C6-10</t>
  </si>
  <si>
    <t>C6-01</t>
  </si>
  <si>
    <t>C6-45</t>
  </si>
  <si>
    <t>C6-38</t>
  </si>
  <si>
    <t>C6-33</t>
  </si>
  <si>
    <t>C6-26</t>
  </si>
  <si>
    <t>C6-21</t>
  </si>
  <si>
    <t>C6-14</t>
  </si>
  <si>
    <t>C6-09</t>
  </si>
  <si>
    <t>C6-02</t>
  </si>
  <si>
    <t>C6-44</t>
  </si>
  <si>
    <t>C6-39</t>
  </si>
  <si>
    <t>C6-32</t>
  </si>
  <si>
    <t>C6-27</t>
  </si>
  <si>
    <t>C6-20</t>
  </si>
  <si>
    <t>C6-15</t>
  </si>
  <si>
    <t>C6-08</t>
  </si>
  <si>
    <t>C6-03</t>
  </si>
  <si>
    <t>C6-43</t>
  </si>
  <si>
    <t>C6-40</t>
  </si>
  <si>
    <t>C6-31</t>
  </si>
  <si>
    <t>C6-28</t>
  </si>
  <si>
    <t>C6-19</t>
  </si>
  <si>
    <t>C6-16</t>
  </si>
  <si>
    <t>C6-07</t>
  </si>
  <si>
    <t>C6-04</t>
  </si>
  <si>
    <t>C6-42</t>
  </si>
  <si>
    <t>C6-41</t>
  </si>
  <si>
    <t>C6-30</t>
  </si>
  <si>
    <t>C6-29</t>
  </si>
  <si>
    <t>C6-18</t>
  </si>
  <si>
    <t>C6-17</t>
  </si>
  <si>
    <t>C6-06</t>
  </si>
  <si>
    <t>C6-05</t>
  </si>
  <si>
    <t>C5-47</t>
  </si>
  <si>
    <t>C5-36</t>
  </si>
  <si>
    <t>C5-35</t>
  </si>
  <si>
    <t>C5-24</t>
  </si>
  <si>
    <t>C5-23</t>
  </si>
  <si>
    <t>C5-12</t>
  </si>
  <si>
    <t>C5-11</t>
  </si>
  <si>
    <t>C5-00</t>
  </si>
  <si>
    <t>C5-46</t>
  </si>
  <si>
    <t>C5-34</t>
  </si>
  <si>
    <t>C5-25</t>
  </si>
  <si>
    <t>C5-22</t>
  </si>
  <si>
    <t>C5-13</t>
  </si>
  <si>
    <t>C5-10</t>
  </si>
  <si>
    <t>C5-01</t>
  </si>
  <si>
    <t>C5-45</t>
  </si>
  <si>
    <t>C5-38</t>
  </si>
  <si>
    <t>C5-33</t>
  </si>
  <si>
    <t>C5-26</t>
  </si>
  <si>
    <t>C5-21</t>
  </si>
  <si>
    <t>C5-14</t>
  </si>
  <si>
    <t>C5-09</t>
  </si>
  <si>
    <t>C5-02</t>
  </si>
  <si>
    <t>C5-44</t>
  </si>
  <si>
    <t>C5-39</t>
  </si>
  <si>
    <t>C5-32</t>
  </si>
  <si>
    <t>C5-27</t>
  </si>
  <si>
    <t>C5-20</t>
  </si>
  <si>
    <t>C5-15</t>
  </si>
  <si>
    <t>C5-08</t>
  </si>
  <si>
    <t>C5-03</t>
  </si>
  <si>
    <t>C5-43</t>
  </si>
  <si>
    <t>C5-40</t>
  </si>
  <si>
    <t>C5-31</t>
  </si>
  <si>
    <t>C5-28</t>
  </si>
  <si>
    <t>C5-19</t>
  </si>
  <si>
    <t>C5-16</t>
  </si>
  <si>
    <t>C5-07</t>
  </si>
  <si>
    <t>C5-04</t>
  </si>
  <si>
    <t>C5-42</t>
  </si>
  <si>
    <t>C5-41</t>
  </si>
  <si>
    <t>C5-30</t>
  </si>
  <si>
    <t>C5-29</t>
  </si>
  <si>
    <t>C5-18</t>
  </si>
  <si>
    <t>C5-17</t>
  </si>
  <si>
    <t>C5-06</t>
  </si>
  <si>
    <t>C5-05</t>
  </si>
  <si>
    <t>Next</t>
  </si>
  <si>
    <t>Support</t>
  </si>
  <si>
    <t>Row</t>
  </si>
  <si>
    <t>This services pipe number</t>
  </si>
  <si>
    <t>from 1 to 32</t>
  </si>
  <si>
    <t>from 1 to 16</t>
  </si>
  <si>
    <t>Which is part of "STAVE"</t>
  </si>
  <si>
    <t>Rotation:</t>
  </si>
  <si>
    <t>Power Supply Cables</t>
  </si>
  <si>
    <t>Move with Barrel</t>
  </si>
  <si>
    <t>Change value on sheet "ROTATION"</t>
  </si>
  <si>
    <t>Matrix Programming</t>
  </si>
  <si>
    <t>Crate</t>
  </si>
  <si>
    <t>Card</t>
  </si>
  <si>
    <t>STAVE B</t>
  </si>
  <si>
    <t>STAVE A</t>
  </si>
  <si>
    <t>Z+</t>
  </si>
  <si>
    <t>Z-</t>
  </si>
  <si>
    <t>Fixed to Cable Support Rings</t>
  </si>
  <si>
    <t>Number of RX ribbon connected to LMT 1 at Z+</t>
  </si>
  <si>
    <t>Number of TX ribbon connected to LMT 1/2 at Z+</t>
  </si>
  <si>
    <t>Number of TX ribbon connected to LMT 1/2 at Z-</t>
  </si>
  <si>
    <t>Number of RX ribbon connected to LMT 1 at Z-</t>
  </si>
  <si>
    <t>18-07-08-1</t>
  </si>
  <si>
    <t>18-07-08-2</t>
  </si>
  <si>
    <t>18-07-08-3</t>
  </si>
  <si>
    <t>18-07-08-4</t>
  </si>
  <si>
    <t>18-07-08-5</t>
  </si>
  <si>
    <t>18-07-08-6</t>
  </si>
  <si>
    <t>18-07-07-1</t>
  </si>
  <si>
    <t>18-07-07-2</t>
  </si>
  <si>
    <t>18-07-07-3</t>
  </si>
  <si>
    <t>18-07-07-4</t>
  </si>
  <si>
    <t>18-07-07-5</t>
  </si>
  <si>
    <t>18-07-07-6</t>
  </si>
  <si>
    <t>18-07-06-1</t>
  </si>
  <si>
    <t>18-07-06-2</t>
  </si>
  <si>
    <t>18-07-06-3</t>
  </si>
  <si>
    <t>18-07-06-4</t>
  </si>
  <si>
    <t>18-07-06-5</t>
  </si>
  <si>
    <t>18-07-06-6</t>
  </si>
  <si>
    <t>18-07-05-1</t>
  </si>
  <si>
    <t>18-07-05-2</t>
  </si>
  <si>
    <t>18-07-05-3</t>
  </si>
  <si>
    <t>18-07-05-4</t>
  </si>
  <si>
    <t>18-07-05-5</t>
  </si>
  <si>
    <t>18-07-05-6</t>
  </si>
  <si>
    <t>18-07-04-1</t>
  </si>
  <si>
    <t>18-07-04-2</t>
  </si>
  <si>
    <t>18-07-04-3</t>
  </si>
  <si>
    <t>18-07-04-4</t>
  </si>
  <si>
    <t>18-07-04-5</t>
  </si>
  <si>
    <t>18-07-04-6</t>
  </si>
  <si>
    <t>18-07-03-1</t>
  </si>
  <si>
    <t>18-07-03-2</t>
  </si>
  <si>
    <t>18-07-03-3</t>
  </si>
  <si>
    <t>18-07-03-4</t>
  </si>
  <si>
    <t>18-07-03-5</t>
  </si>
  <si>
    <t>18-07-03-6</t>
  </si>
  <si>
    <t>Channel</t>
  </si>
  <si>
    <t>Cable</t>
  </si>
  <si>
    <t xml:space="preserve">This document defines the connection of cables / PS channels to the cable support rings </t>
  </si>
  <si>
    <t>As the barrel is rotated, the user enters the number of the LMT (written in large print on</t>
  </si>
  <si>
    <t>&lt;= change only this number</t>
  </si>
  <si>
    <t>Outputs</t>
  </si>
  <si>
    <t>Inputs</t>
  </si>
  <si>
    <t>45 is lowest number TTC fibre in box at Z+</t>
  </si>
  <si>
    <t>17 is lowest number TTC fibre in box at Z+</t>
  </si>
  <si>
    <t>33 is lowest number DATA fibre in box at Z+</t>
  </si>
  <si>
    <t>RACK 1</t>
  </si>
  <si>
    <t>RACK 2</t>
  </si>
  <si>
    <t>RACK 3</t>
  </si>
  <si>
    <t>RACK 6</t>
  </si>
  <si>
    <t>Turbine</t>
  </si>
  <si>
    <t>Power Shelf</t>
  </si>
  <si>
    <t>CBB</t>
  </si>
  <si>
    <t>Heat</t>
  </si>
  <si>
    <t>Exchanger</t>
  </si>
  <si>
    <t>PS Crate</t>
  </si>
  <si>
    <t>Fans</t>
  </si>
  <si>
    <t>Deflector</t>
  </si>
  <si>
    <t>Empty</t>
  </si>
  <si>
    <t>Dummy</t>
  </si>
  <si>
    <t>Load</t>
  </si>
  <si>
    <t>Matrix</t>
  </si>
  <si>
    <t>RACK 4</t>
  </si>
  <si>
    <t>RACK 5</t>
  </si>
  <si>
    <t>Wiring Gap</t>
  </si>
  <si>
    <t>ROD</t>
  </si>
  <si>
    <t>Baffle</t>
  </si>
  <si>
    <t>17-01</t>
  </si>
  <si>
    <t>17-02</t>
  </si>
  <si>
    <t>17-03</t>
  </si>
  <si>
    <t>18-06</t>
  </si>
  <si>
    <t>20-12</t>
  </si>
  <si>
    <t>20-11</t>
  </si>
  <si>
    <t>20-10</t>
  </si>
  <si>
    <t>18-07</t>
  </si>
  <si>
    <t>21-15</t>
  </si>
  <si>
    <t>21-16</t>
  </si>
  <si>
    <t>21-17</t>
  </si>
  <si>
    <t>22-21</t>
  </si>
  <si>
    <t>22-20</t>
  </si>
  <si>
    <t>21-18</t>
  </si>
  <si>
    <t>17-04</t>
  </si>
  <si>
    <t>17-05</t>
  </si>
  <si>
    <t>18-08</t>
  </si>
  <si>
    <t>23-25</t>
  </si>
  <si>
    <t>PS Crate 1</t>
  </si>
  <si>
    <t>PS Crate 0</t>
  </si>
  <si>
    <t>PS Crate 2</t>
  </si>
  <si>
    <t>PS Crate 3</t>
  </si>
  <si>
    <t>89 is lowest number DATA fibre in box at Z+</t>
  </si>
  <si>
    <t>18-07-02-1</t>
  </si>
  <si>
    <t>18-07-01-1</t>
  </si>
  <si>
    <t>18-07-02-2</t>
  </si>
  <si>
    <t>18-07-01-2</t>
  </si>
  <si>
    <t>18-07-02-3</t>
  </si>
  <si>
    <t>18-07-01-3</t>
  </si>
  <si>
    <t>18-07-02-4</t>
  </si>
  <si>
    <t>18-07-01-4</t>
  </si>
  <si>
    <t>18-07-02-5</t>
  </si>
  <si>
    <t>18-07-01-5</t>
  </si>
  <si>
    <t>18-07-02-6</t>
  </si>
  <si>
    <t>18-07-01-6</t>
  </si>
  <si>
    <t>C0-37</t>
  </si>
  <si>
    <t>C4-37</t>
  </si>
  <si>
    <t>C2-37</t>
  </si>
  <si>
    <t>C6-37</t>
  </si>
  <si>
    <t xml:space="preserve"> LMT at ROBOT MOUTING POSITION</t>
  </si>
  <si>
    <t>Working row is</t>
  </si>
  <si>
    <t>LMT at cable set 2</t>
  </si>
  <si>
    <t>RH</t>
  </si>
  <si>
    <t>LH</t>
  </si>
  <si>
    <t>Pipe cold = green LED = switch closed on switch block</t>
  </si>
  <si>
    <t>Notes</t>
  </si>
  <si>
    <t>Stave</t>
  </si>
  <si>
    <t>Switch</t>
  </si>
  <si>
    <t xml:space="preserve">and the connection of fibre ribbons to the barrel, as used at Oxford. </t>
  </si>
  <si>
    <r>
      <t xml:space="preserve">the LMT boxes) corresponding to the row at the </t>
    </r>
    <r>
      <rPr>
        <b/>
        <sz val="10"/>
        <rFont val="Arial"/>
        <family val="2"/>
      </rPr>
      <t>ROBOT MOUNTING POSITION</t>
    </r>
    <r>
      <rPr>
        <sz val="10"/>
        <rFont val="Arial"/>
        <family val="0"/>
      </rPr>
      <t>.</t>
    </r>
  </si>
  <si>
    <t>The spreadsheet then recalculates the required mapping information to take this rotation into account</t>
  </si>
  <si>
    <t>VERSION 24.09.2004</t>
  </si>
  <si>
    <t>Card numbers in the matrix code count from 1, above they are shown counting from 0.</t>
  </si>
  <si>
    <t>Harness special RX values from RAL tests</t>
  </si>
  <si>
    <t>hareness</t>
  </si>
  <si>
    <t>DL</t>
  </si>
  <si>
    <t>min RX</t>
  </si>
  <si>
    <t>Faults</t>
  </si>
  <si>
    <t xml:space="preserve">LMT </t>
  </si>
  <si>
    <t>VCSEL</t>
  </si>
  <si>
    <t xml:space="preserve">link </t>
  </si>
  <si>
    <t>No power</t>
  </si>
  <si>
    <t>Sense Line fixes</t>
  </si>
  <si>
    <t xml:space="preserve">DL </t>
  </si>
  <si>
    <t>short at PPB1</t>
  </si>
  <si>
    <t>13Z-</t>
  </si>
  <si>
    <t>14Z-</t>
  </si>
  <si>
    <t>VCC-Vccsense</t>
  </si>
  <si>
    <t>27Z+</t>
  </si>
  <si>
    <t>VDD-VDDsense</t>
  </si>
  <si>
    <t>length (mm)</t>
  </si>
  <si>
    <t>type</t>
  </si>
  <si>
    <t>R (mOhms)</t>
  </si>
  <si>
    <t>dogleg R=</t>
  </si>
  <si>
    <t>20 mOhm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</si>
</sst>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3" xfId="0" applyFill="1" applyBorder="1" applyAlignment="1" quotePrefix="1">
      <alignment horizontal="center"/>
    </xf>
    <xf numFmtId="0" fontId="0" fillId="2" borderId="24" xfId="0" applyFill="1" applyBorder="1" applyAlignment="1" quotePrefix="1">
      <alignment horizontal="center"/>
    </xf>
    <xf numFmtId="0" fontId="0" fillId="2" borderId="25" xfId="0" applyFill="1" applyBorder="1" applyAlignment="1" quotePrefix="1">
      <alignment horizontal="center"/>
    </xf>
    <xf numFmtId="0" fontId="0" fillId="2" borderId="26" xfId="0" applyFill="1" applyBorder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27" xfId="0" applyFill="1" applyBorder="1" applyAlignment="1" quotePrefix="1">
      <alignment horizontal="center"/>
    </xf>
    <xf numFmtId="0" fontId="0" fillId="2" borderId="17" xfId="0" applyFill="1" applyBorder="1" applyAlignment="1" quotePrefix="1">
      <alignment horizontal="center"/>
    </xf>
    <xf numFmtId="0" fontId="0" fillId="2" borderId="18" xfId="0" applyFill="1" applyBorder="1" applyAlignment="1" quotePrefix="1">
      <alignment horizontal="center"/>
    </xf>
    <xf numFmtId="0" fontId="0" fillId="2" borderId="21" xfId="0" applyFill="1" applyBorder="1" applyAlignment="1" quotePrefix="1">
      <alignment horizontal="center"/>
    </xf>
    <xf numFmtId="0" fontId="0" fillId="2" borderId="28" xfId="0" applyFill="1" applyBorder="1" applyAlignment="1" quotePrefix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9" xfId="0" applyFill="1" applyBorder="1" applyAlignment="1" quotePrefix="1">
      <alignment horizontal="center"/>
    </xf>
    <xf numFmtId="0" fontId="0" fillId="2" borderId="33" xfId="0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" fontId="0" fillId="2" borderId="34" xfId="0" applyNumberFormat="1" applyFill="1" applyBorder="1" applyAlignment="1">
      <alignment horizontal="center"/>
    </xf>
    <xf numFmtId="16" fontId="0" fillId="2" borderId="35" xfId="0" applyNumberFormat="1" applyFill="1" applyBorder="1" applyAlignment="1">
      <alignment horizontal="center"/>
    </xf>
    <xf numFmtId="16" fontId="0" fillId="2" borderId="24" xfId="0" applyNumberFormat="1" applyFill="1" applyBorder="1" applyAlignment="1">
      <alignment horizontal="center"/>
    </xf>
    <xf numFmtId="16" fontId="0" fillId="2" borderId="36" xfId="0" applyNumberFormat="1" applyFill="1" applyBorder="1" applyAlignment="1">
      <alignment horizontal="center"/>
    </xf>
    <xf numFmtId="16" fontId="0" fillId="2" borderId="37" xfId="0" applyNumberFormat="1" applyFill="1" applyBorder="1" applyAlignment="1">
      <alignment horizontal="center"/>
    </xf>
    <xf numFmtId="16" fontId="0" fillId="2" borderId="22" xfId="0" applyNumberFormat="1" applyFill="1" applyBorder="1" applyAlignment="1">
      <alignment horizontal="center"/>
    </xf>
    <xf numFmtId="16" fontId="0" fillId="2" borderId="16" xfId="0" applyNumberFormat="1" applyFill="1" applyBorder="1" applyAlignment="1">
      <alignment horizontal="center"/>
    </xf>
    <xf numFmtId="16" fontId="0" fillId="2" borderId="17" xfId="0" applyNumberFormat="1" applyFill="1" applyBorder="1" applyAlignment="1">
      <alignment horizontal="center"/>
    </xf>
    <xf numFmtId="16" fontId="0" fillId="2" borderId="38" xfId="0" applyNumberFormat="1" applyFill="1" applyBorder="1" applyAlignment="1">
      <alignment horizontal="center"/>
    </xf>
    <xf numFmtId="16" fontId="0" fillId="2" borderId="39" xfId="0" applyNumberFormat="1" applyFill="1" applyBorder="1" applyAlignment="1">
      <alignment horizontal="center"/>
    </xf>
    <xf numFmtId="16" fontId="0" fillId="2" borderId="20" xfId="0" applyNumberFormat="1" applyFill="1" applyBorder="1" applyAlignment="1">
      <alignment horizontal="center"/>
    </xf>
    <xf numFmtId="16" fontId="0" fillId="2" borderId="14" xfId="0" applyNumberFormat="1" applyFill="1" applyBorder="1" applyAlignment="1">
      <alignment horizontal="center"/>
    </xf>
    <xf numFmtId="16" fontId="0" fillId="2" borderId="40" xfId="0" applyNumberFormat="1" applyFill="1" applyBorder="1" applyAlignment="1">
      <alignment horizontal="center"/>
    </xf>
    <xf numFmtId="16" fontId="0" fillId="2" borderId="41" xfId="0" applyNumberFormat="1" applyFill="1" applyBorder="1" applyAlignment="1">
      <alignment horizontal="center"/>
    </xf>
    <xf numFmtId="16" fontId="0" fillId="2" borderId="31" xfId="0" applyNumberFormat="1" applyFill="1" applyBorder="1" applyAlignment="1">
      <alignment horizontal="center"/>
    </xf>
    <xf numFmtId="16" fontId="0" fillId="2" borderId="42" xfId="0" applyNumberFormat="1" applyFill="1" applyBorder="1" applyAlignment="1">
      <alignment horizontal="center"/>
    </xf>
    <xf numFmtId="16" fontId="0" fillId="2" borderId="23" xfId="0" applyNumberFormat="1" applyFill="1" applyBorder="1" applyAlignment="1" quotePrefix="1">
      <alignment horizontal="center"/>
    </xf>
    <xf numFmtId="16" fontId="0" fillId="2" borderId="24" xfId="0" applyNumberFormat="1" applyFill="1" applyBorder="1" applyAlignment="1" quotePrefix="1">
      <alignment horizontal="center"/>
    </xf>
    <xf numFmtId="16" fontId="0" fillId="2" borderId="25" xfId="0" applyNumberFormat="1" applyFill="1" applyBorder="1" applyAlignment="1" quotePrefix="1">
      <alignment horizontal="center"/>
    </xf>
    <xf numFmtId="16" fontId="0" fillId="2" borderId="26" xfId="0" applyNumberFormat="1" applyFill="1" applyBorder="1" applyAlignment="1" quotePrefix="1">
      <alignment horizontal="center"/>
    </xf>
    <xf numFmtId="16" fontId="0" fillId="2" borderId="2" xfId="0" applyNumberFormat="1" applyFill="1" applyBorder="1" applyAlignment="1" quotePrefix="1">
      <alignment horizontal="center"/>
    </xf>
    <xf numFmtId="16" fontId="0" fillId="2" borderId="27" xfId="0" applyNumberFormat="1" applyFill="1" applyBorder="1" applyAlignment="1" quotePrefix="1">
      <alignment horizontal="center"/>
    </xf>
    <xf numFmtId="16" fontId="0" fillId="2" borderId="17" xfId="0" applyNumberFormat="1" applyFill="1" applyBorder="1" applyAlignment="1" quotePrefix="1">
      <alignment horizontal="center"/>
    </xf>
    <xf numFmtId="16" fontId="0" fillId="2" borderId="18" xfId="0" applyNumberFormat="1" applyFill="1" applyBorder="1" applyAlignment="1" quotePrefix="1">
      <alignment horizontal="center"/>
    </xf>
    <xf numFmtId="16" fontId="0" fillId="2" borderId="21" xfId="0" applyNumberFormat="1" applyFill="1" applyBorder="1" applyAlignment="1" quotePrefix="1">
      <alignment horizontal="center"/>
    </xf>
    <xf numFmtId="16" fontId="0" fillId="2" borderId="28" xfId="0" applyNumberFormat="1" applyFill="1" applyBorder="1" applyAlignment="1" quotePrefix="1">
      <alignment horizontal="center"/>
    </xf>
    <xf numFmtId="16" fontId="0" fillId="2" borderId="19" xfId="0" applyNumberFormat="1" applyFill="1" applyBorder="1" applyAlignment="1" quotePrefix="1">
      <alignment horizontal="center"/>
    </xf>
    <xf numFmtId="16" fontId="0" fillId="2" borderId="29" xfId="0" applyNumberFormat="1" applyFill="1" applyBorder="1" applyAlignment="1" quotePrefix="1">
      <alignment horizontal="center"/>
    </xf>
    <xf numFmtId="16" fontId="0" fillId="2" borderId="30" xfId="0" applyNumberFormat="1" applyFill="1" applyBorder="1" applyAlignment="1" quotePrefix="1">
      <alignment horizontal="center"/>
    </xf>
    <xf numFmtId="16" fontId="0" fillId="2" borderId="31" xfId="0" applyNumberFormat="1" applyFill="1" applyBorder="1" applyAlignment="1" quotePrefix="1">
      <alignment horizontal="center"/>
    </xf>
    <xf numFmtId="16" fontId="0" fillId="2" borderId="32" xfId="0" applyNumberFormat="1" applyFill="1" applyBorder="1" applyAlignment="1" quotePrefix="1">
      <alignment horizontal="center"/>
    </xf>
    <xf numFmtId="16" fontId="0" fillId="2" borderId="33" xfId="0" applyNumberFormat="1" applyFill="1" applyBorder="1" applyAlignment="1" quotePrefix="1">
      <alignment horizontal="center"/>
    </xf>
    <xf numFmtId="16" fontId="0" fillId="2" borderId="5" xfId="0" applyNumberFormat="1" applyFill="1" applyBorder="1" applyAlignment="1" quotePrefix="1">
      <alignment horizontal="center"/>
    </xf>
    <xf numFmtId="0" fontId="0" fillId="2" borderId="3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 quotePrefix="1">
      <alignment/>
    </xf>
    <xf numFmtId="0" fontId="0" fillId="0" borderId="3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3" xfId="0" applyFill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7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16" fontId="3" fillId="5" borderId="7" xfId="0" applyNumberFormat="1" applyFont="1" applyFill="1" applyBorder="1" applyAlignment="1" quotePrefix="1">
      <alignment horizontal="center"/>
    </xf>
    <xf numFmtId="0" fontId="3" fillId="5" borderId="7" xfId="0" applyFont="1" applyFill="1" applyBorder="1" applyAlignment="1" quotePrefix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6" fontId="6" fillId="5" borderId="7" xfId="0" applyNumberFormat="1" applyFont="1" applyFill="1" applyBorder="1" applyAlignment="1" quotePrefix="1">
      <alignment horizontal="center"/>
    </xf>
    <xf numFmtId="0" fontId="6" fillId="5" borderId="7" xfId="0" applyFont="1" applyFill="1" applyBorder="1" applyAlignment="1" quotePrefix="1">
      <alignment horizontal="center"/>
    </xf>
    <xf numFmtId="0" fontId="6" fillId="5" borderId="13" xfId="0" applyFont="1" applyFill="1" applyBorder="1" applyAlignment="1" quotePrefix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15" xfId="0" applyFill="1" applyBorder="1" applyAlignment="1" quotePrefix="1">
      <alignment horizontal="center"/>
    </xf>
    <xf numFmtId="0" fontId="0" fillId="2" borderId="47" xfId="0" applyFill="1" applyBorder="1" applyAlignment="1" quotePrefix="1">
      <alignment horizontal="center"/>
    </xf>
    <xf numFmtId="0" fontId="0" fillId="2" borderId="48" xfId="0" applyFill="1" applyBorder="1" applyAlignment="1" quotePrefix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9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40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57150</xdr:rowOff>
    </xdr:from>
    <xdr:to>
      <xdr:col>16</xdr:col>
      <xdr:colOff>352425</xdr:colOff>
      <xdr:row>3</xdr:row>
      <xdr:rowOff>76200</xdr:rowOff>
    </xdr:to>
    <xdr:grpSp>
      <xdr:nvGrpSpPr>
        <xdr:cNvPr id="1" name="Group 687"/>
        <xdr:cNvGrpSpPr>
          <a:grpSpLocks/>
        </xdr:cNvGrpSpPr>
      </xdr:nvGrpSpPr>
      <xdr:grpSpPr>
        <a:xfrm>
          <a:off x="7419975" y="3810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2" name="Line 68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8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69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" name="Line 69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9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69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9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69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69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1" name="Line 69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69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69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70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70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285750</xdr:colOff>
      <xdr:row>2</xdr:row>
      <xdr:rowOff>47625</xdr:rowOff>
    </xdr:from>
    <xdr:to>
      <xdr:col>10</xdr:col>
      <xdr:colOff>542925</xdr:colOff>
      <xdr:row>3</xdr:row>
      <xdr:rowOff>66675</xdr:rowOff>
    </xdr:to>
    <xdr:grpSp>
      <xdr:nvGrpSpPr>
        <xdr:cNvPr id="16" name="Group 717"/>
        <xdr:cNvGrpSpPr>
          <a:grpSpLocks/>
        </xdr:cNvGrpSpPr>
      </xdr:nvGrpSpPr>
      <xdr:grpSpPr>
        <a:xfrm>
          <a:off x="3905250" y="37147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17" name="Group 71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8" name="Line 71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72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72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1" name="Line 72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72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72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72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72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72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7" name="Line 72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72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73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73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73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10</xdr:row>
      <xdr:rowOff>38100</xdr:rowOff>
    </xdr:from>
    <xdr:to>
      <xdr:col>10</xdr:col>
      <xdr:colOff>419100</xdr:colOff>
      <xdr:row>11</xdr:row>
      <xdr:rowOff>66675</xdr:rowOff>
    </xdr:to>
    <xdr:grpSp>
      <xdr:nvGrpSpPr>
        <xdr:cNvPr id="32" name="Group 297"/>
        <xdr:cNvGrpSpPr>
          <a:grpSpLocks/>
        </xdr:cNvGrpSpPr>
      </xdr:nvGrpSpPr>
      <xdr:grpSpPr>
        <a:xfrm>
          <a:off x="3781425" y="1676400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3" name="Group 29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4" name="Line 29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0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30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7" name="Line 30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0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0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0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0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30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3" name="Line 30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0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1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31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31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152400</xdr:colOff>
      <xdr:row>12</xdr:row>
      <xdr:rowOff>28575</xdr:rowOff>
    </xdr:from>
    <xdr:to>
      <xdr:col>10</xdr:col>
      <xdr:colOff>409575</xdr:colOff>
      <xdr:row>13</xdr:row>
      <xdr:rowOff>47625</xdr:rowOff>
    </xdr:to>
    <xdr:grpSp>
      <xdr:nvGrpSpPr>
        <xdr:cNvPr id="48" name="Group 313"/>
        <xdr:cNvGrpSpPr>
          <a:grpSpLocks/>
        </xdr:cNvGrpSpPr>
      </xdr:nvGrpSpPr>
      <xdr:grpSpPr>
        <a:xfrm>
          <a:off x="3771900" y="199072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49" name="Group 31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0" name="Line 31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31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31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3" name="Line 31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31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32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32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32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" name="Group 32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9" name="Line 32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32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32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32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32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14</xdr:row>
      <xdr:rowOff>57150</xdr:rowOff>
    </xdr:from>
    <xdr:to>
      <xdr:col>10</xdr:col>
      <xdr:colOff>352425</xdr:colOff>
      <xdr:row>15</xdr:row>
      <xdr:rowOff>76200</xdr:rowOff>
    </xdr:to>
    <xdr:grpSp>
      <xdr:nvGrpSpPr>
        <xdr:cNvPr id="64" name="Group 329"/>
        <xdr:cNvGrpSpPr>
          <a:grpSpLocks/>
        </xdr:cNvGrpSpPr>
      </xdr:nvGrpSpPr>
      <xdr:grpSpPr>
        <a:xfrm>
          <a:off x="3762375" y="235267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65" name="Line 33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3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7" name="Group 33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8" name="Line 33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33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33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33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33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" name="Group 33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4" name="Line 33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34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34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34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34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16</xdr:row>
      <xdr:rowOff>57150</xdr:rowOff>
    </xdr:from>
    <xdr:to>
      <xdr:col>10</xdr:col>
      <xdr:colOff>352425</xdr:colOff>
      <xdr:row>17</xdr:row>
      <xdr:rowOff>76200</xdr:rowOff>
    </xdr:to>
    <xdr:grpSp>
      <xdr:nvGrpSpPr>
        <xdr:cNvPr id="79" name="Group 344"/>
        <xdr:cNvGrpSpPr>
          <a:grpSpLocks/>
        </xdr:cNvGrpSpPr>
      </xdr:nvGrpSpPr>
      <xdr:grpSpPr>
        <a:xfrm>
          <a:off x="3762375" y="267652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80" name="Line 34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34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2" name="Group 34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3" name="Line 34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34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35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35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35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8" name="Group 35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9" name="Line 35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35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35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35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35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18</xdr:row>
      <xdr:rowOff>57150</xdr:rowOff>
    </xdr:from>
    <xdr:to>
      <xdr:col>10</xdr:col>
      <xdr:colOff>352425</xdr:colOff>
      <xdr:row>19</xdr:row>
      <xdr:rowOff>76200</xdr:rowOff>
    </xdr:to>
    <xdr:grpSp>
      <xdr:nvGrpSpPr>
        <xdr:cNvPr id="94" name="Group 359"/>
        <xdr:cNvGrpSpPr>
          <a:grpSpLocks/>
        </xdr:cNvGrpSpPr>
      </xdr:nvGrpSpPr>
      <xdr:grpSpPr>
        <a:xfrm>
          <a:off x="3762375" y="30099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95" name="Line 36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6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7" name="Group 36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98" name="Line 36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36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36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36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36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3" name="Group 36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04" name="Line 36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37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37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37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37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20</xdr:row>
      <xdr:rowOff>38100</xdr:rowOff>
    </xdr:from>
    <xdr:to>
      <xdr:col>10</xdr:col>
      <xdr:colOff>419100</xdr:colOff>
      <xdr:row>21</xdr:row>
      <xdr:rowOff>66675</xdr:rowOff>
    </xdr:to>
    <xdr:grpSp>
      <xdr:nvGrpSpPr>
        <xdr:cNvPr id="109" name="Group 374"/>
        <xdr:cNvGrpSpPr>
          <a:grpSpLocks/>
        </xdr:cNvGrpSpPr>
      </xdr:nvGrpSpPr>
      <xdr:grpSpPr>
        <a:xfrm>
          <a:off x="3781425" y="3324225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10" name="Group 37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11" name="Line 37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37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37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14" name="Line 37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38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38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38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38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9" name="Group 38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20" name="Line 38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38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38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38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38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22</xdr:row>
      <xdr:rowOff>38100</xdr:rowOff>
    </xdr:from>
    <xdr:to>
      <xdr:col>10</xdr:col>
      <xdr:colOff>419100</xdr:colOff>
      <xdr:row>23</xdr:row>
      <xdr:rowOff>66675</xdr:rowOff>
    </xdr:to>
    <xdr:grpSp>
      <xdr:nvGrpSpPr>
        <xdr:cNvPr id="125" name="Group 390"/>
        <xdr:cNvGrpSpPr>
          <a:grpSpLocks/>
        </xdr:cNvGrpSpPr>
      </xdr:nvGrpSpPr>
      <xdr:grpSpPr>
        <a:xfrm>
          <a:off x="3781425" y="3657600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26" name="Group 39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27" name="Line 39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39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9" name="Group 39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30" name="Line 39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39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39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39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39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5" name="Group 40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36" name="Line 40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40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40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40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40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24</xdr:row>
      <xdr:rowOff>57150</xdr:rowOff>
    </xdr:from>
    <xdr:to>
      <xdr:col>10</xdr:col>
      <xdr:colOff>352425</xdr:colOff>
      <xdr:row>25</xdr:row>
      <xdr:rowOff>76200</xdr:rowOff>
    </xdr:to>
    <xdr:grpSp>
      <xdr:nvGrpSpPr>
        <xdr:cNvPr id="141" name="Group 406"/>
        <xdr:cNvGrpSpPr>
          <a:grpSpLocks/>
        </xdr:cNvGrpSpPr>
      </xdr:nvGrpSpPr>
      <xdr:grpSpPr>
        <a:xfrm>
          <a:off x="3762375" y="401002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142" name="Line 40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0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4" name="Group 40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45" name="Line 41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41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41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41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41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0" name="Group 41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51" name="Line 41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41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41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41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Line 42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26</xdr:row>
      <xdr:rowOff>57150</xdr:rowOff>
    </xdr:from>
    <xdr:to>
      <xdr:col>10</xdr:col>
      <xdr:colOff>352425</xdr:colOff>
      <xdr:row>27</xdr:row>
      <xdr:rowOff>76200</xdr:rowOff>
    </xdr:to>
    <xdr:grpSp>
      <xdr:nvGrpSpPr>
        <xdr:cNvPr id="156" name="Group 421"/>
        <xdr:cNvGrpSpPr>
          <a:grpSpLocks/>
        </xdr:cNvGrpSpPr>
      </xdr:nvGrpSpPr>
      <xdr:grpSpPr>
        <a:xfrm>
          <a:off x="3762375" y="43434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157" name="Line 42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42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42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60" name="Line 42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42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42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42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42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5" name="Group 43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66" name="Line 43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43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43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43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43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28</xdr:row>
      <xdr:rowOff>57150</xdr:rowOff>
    </xdr:from>
    <xdr:to>
      <xdr:col>10</xdr:col>
      <xdr:colOff>352425</xdr:colOff>
      <xdr:row>29</xdr:row>
      <xdr:rowOff>76200</xdr:rowOff>
    </xdr:to>
    <xdr:grpSp>
      <xdr:nvGrpSpPr>
        <xdr:cNvPr id="171" name="Group 436"/>
        <xdr:cNvGrpSpPr>
          <a:grpSpLocks/>
        </xdr:cNvGrpSpPr>
      </xdr:nvGrpSpPr>
      <xdr:grpSpPr>
        <a:xfrm>
          <a:off x="3762375" y="466725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172" name="Line 43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3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43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75" name="Line 44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44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44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44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44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0" name="Group 44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81" name="Line 44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44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44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44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45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30</xdr:row>
      <xdr:rowOff>38100</xdr:rowOff>
    </xdr:from>
    <xdr:to>
      <xdr:col>10</xdr:col>
      <xdr:colOff>419100</xdr:colOff>
      <xdr:row>31</xdr:row>
      <xdr:rowOff>66675</xdr:rowOff>
    </xdr:to>
    <xdr:grpSp>
      <xdr:nvGrpSpPr>
        <xdr:cNvPr id="186" name="Group 467"/>
        <xdr:cNvGrpSpPr>
          <a:grpSpLocks/>
        </xdr:cNvGrpSpPr>
      </xdr:nvGrpSpPr>
      <xdr:grpSpPr>
        <a:xfrm>
          <a:off x="3781425" y="4981575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87" name="Group 46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88" name="Line 46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47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0" name="Group 47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91" name="Line 47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47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47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47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47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6" name="Group 47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97" name="Line 47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47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48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48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48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32</xdr:row>
      <xdr:rowOff>38100</xdr:rowOff>
    </xdr:from>
    <xdr:to>
      <xdr:col>10</xdr:col>
      <xdr:colOff>419100</xdr:colOff>
      <xdr:row>33</xdr:row>
      <xdr:rowOff>66675</xdr:rowOff>
    </xdr:to>
    <xdr:grpSp>
      <xdr:nvGrpSpPr>
        <xdr:cNvPr id="202" name="Group 483"/>
        <xdr:cNvGrpSpPr>
          <a:grpSpLocks/>
        </xdr:cNvGrpSpPr>
      </xdr:nvGrpSpPr>
      <xdr:grpSpPr>
        <a:xfrm>
          <a:off x="3781425" y="5305425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03" name="Group 48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04" name="Line 48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48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6" name="Group 48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7" name="Line 48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48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49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49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49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2" name="Group 49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13" name="Line 49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49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49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49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49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34</xdr:row>
      <xdr:rowOff>57150</xdr:rowOff>
    </xdr:from>
    <xdr:to>
      <xdr:col>10</xdr:col>
      <xdr:colOff>352425</xdr:colOff>
      <xdr:row>35</xdr:row>
      <xdr:rowOff>76200</xdr:rowOff>
    </xdr:to>
    <xdr:grpSp>
      <xdr:nvGrpSpPr>
        <xdr:cNvPr id="218" name="Group 499"/>
        <xdr:cNvGrpSpPr>
          <a:grpSpLocks/>
        </xdr:cNvGrpSpPr>
      </xdr:nvGrpSpPr>
      <xdr:grpSpPr>
        <a:xfrm>
          <a:off x="3762375" y="565785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219" name="Line 50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50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1" name="Group 50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22" name="Line 50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50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50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50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50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7" name="Group 50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28" name="Line 50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51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51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51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51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36</xdr:row>
      <xdr:rowOff>57150</xdr:rowOff>
    </xdr:from>
    <xdr:to>
      <xdr:col>10</xdr:col>
      <xdr:colOff>352425</xdr:colOff>
      <xdr:row>37</xdr:row>
      <xdr:rowOff>76200</xdr:rowOff>
    </xdr:to>
    <xdr:grpSp>
      <xdr:nvGrpSpPr>
        <xdr:cNvPr id="233" name="Group 514"/>
        <xdr:cNvGrpSpPr>
          <a:grpSpLocks/>
        </xdr:cNvGrpSpPr>
      </xdr:nvGrpSpPr>
      <xdr:grpSpPr>
        <a:xfrm>
          <a:off x="3762375" y="59817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234" name="Line 51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51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6" name="Group 51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37" name="Line 51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51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52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52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52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2" name="Group 52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43" name="Line 52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52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52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52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52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38</xdr:row>
      <xdr:rowOff>57150</xdr:rowOff>
    </xdr:from>
    <xdr:to>
      <xdr:col>10</xdr:col>
      <xdr:colOff>352425</xdr:colOff>
      <xdr:row>39</xdr:row>
      <xdr:rowOff>76200</xdr:rowOff>
    </xdr:to>
    <xdr:grpSp>
      <xdr:nvGrpSpPr>
        <xdr:cNvPr id="248" name="Group 529"/>
        <xdr:cNvGrpSpPr>
          <a:grpSpLocks/>
        </xdr:cNvGrpSpPr>
      </xdr:nvGrpSpPr>
      <xdr:grpSpPr>
        <a:xfrm>
          <a:off x="3762375" y="631507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249" name="Line 53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53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1" name="Group 53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52" name="Line 53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53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53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53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53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7" name="Group 53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58" name="Line 53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54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54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54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54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40</xdr:row>
      <xdr:rowOff>38100</xdr:rowOff>
    </xdr:from>
    <xdr:to>
      <xdr:col>10</xdr:col>
      <xdr:colOff>419100</xdr:colOff>
      <xdr:row>41</xdr:row>
      <xdr:rowOff>66675</xdr:rowOff>
    </xdr:to>
    <xdr:grpSp>
      <xdr:nvGrpSpPr>
        <xdr:cNvPr id="263" name="Group 544"/>
        <xdr:cNvGrpSpPr>
          <a:grpSpLocks/>
        </xdr:cNvGrpSpPr>
      </xdr:nvGrpSpPr>
      <xdr:grpSpPr>
        <a:xfrm>
          <a:off x="3781425" y="6629400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64" name="Group 54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65" name="Line 54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54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7" name="Group 54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68" name="Line 54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55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55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55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55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3" name="Group 55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74" name="Line 55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55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Line 55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55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55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40</xdr:row>
      <xdr:rowOff>38100</xdr:rowOff>
    </xdr:from>
    <xdr:to>
      <xdr:col>10</xdr:col>
      <xdr:colOff>419100</xdr:colOff>
      <xdr:row>41</xdr:row>
      <xdr:rowOff>66675</xdr:rowOff>
    </xdr:to>
    <xdr:grpSp>
      <xdr:nvGrpSpPr>
        <xdr:cNvPr id="279" name="Group 576"/>
        <xdr:cNvGrpSpPr>
          <a:grpSpLocks/>
        </xdr:cNvGrpSpPr>
      </xdr:nvGrpSpPr>
      <xdr:grpSpPr>
        <a:xfrm>
          <a:off x="3781425" y="6629400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80" name="Group 57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81" name="Line 57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57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3" name="Group 58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84" name="Line 58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Line 58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58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58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58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9" name="Group 58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90" name="Line 58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58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58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59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59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161925</xdr:colOff>
      <xdr:row>42</xdr:row>
      <xdr:rowOff>38100</xdr:rowOff>
    </xdr:from>
    <xdr:to>
      <xdr:col>10</xdr:col>
      <xdr:colOff>419100</xdr:colOff>
      <xdr:row>43</xdr:row>
      <xdr:rowOff>66675</xdr:rowOff>
    </xdr:to>
    <xdr:grpSp>
      <xdr:nvGrpSpPr>
        <xdr:cNvPr id="295" name="Group 592"/>
        <xdr:cNvGrpSpPr>
          <a:grpSpLocks/>
        </xdr:cNvGrpSpPr>
      </xdr:nvGrpSpPr>
      <xdr:grpSpPr>
        <a:xfrm>
          <a:off x="3781425" y="6962775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96" name="Group 59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97" name="Line 59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59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9" name="Group 59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00" name="Line 59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59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59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60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60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5" name="Group 60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06" name="Line 60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60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60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60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60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44</xdr:row>
      <xdr:rowOff>57150</xdr:rowOff>
    </xdr:from>
    <xdr:to>
      <xdr:col>10</xdr:col>
      <xdr:colOff>352425</xdr:colOff>
      <xdr:row>45</xdr:row>
      <xdr:rowOff>76200</xdr:rowOff>
    </xdr:to>
    <xdr:grpSp>
      <xdr:nvGrpSpPr>
        <xdr:cNvPr id="311" name="Group 608"/>
        <xdr:cNvGrpSpPr>
          <a:grpSpLocks/>
        </xdr:cNvGrpSpPr>
      </xdr:nvGrpSpPr>
      <xdr:grpSpPr>
        <a:xfrm>
          <a:off x="3762375" y="73152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312" name="Line 60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61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4" name="Group 61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15" name="Line 61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61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61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61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61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0" name="Group 61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21" name="Line 61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61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62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62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62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46</xdr:row>
      <xdr:rowOff>57150</xdr:rowOff>
    </xdr:from>
    <xdr:to>
      <xdr:col>10</xdr:col>
      <xdr:colOff>352425</xdr:colOff>
      <xdr:row>47</xdr:row>
      <xdr:rowOff>76200</xdr:rowOff>
    </xdr:to>
    <xdr:grpSp>
      <xdr:nvGrpSpPr>
        <xdr:cNvPr id="326" name="Group 623"/>
        <xdr:cNvGrpSpPr>
          <a:grpSpLocks/>
        </xdr:cNvGrpSpPr>
      </xdr:nvGrpSpPr>
      <xdr:grpSpPr>
        <a:xfrm>
          <a:off x="3762375" y="764857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327" name="Line 62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62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9" name="Group 62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30" name="Line 62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62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62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63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63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5" name="Group 63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36" name="Line 63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63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63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63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63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142875</xdr:colOff>
      <xdr:row>48</xdr:row>
      <xdr:rowOff>57150</xdr:rowOff>
    </xdr:from>
    <xdr:to>
      <xdr:col>10</xdr:col>
      <xdr:colOff>352425</xdr:colOff>
      <xdr:row>49</xdr:row>
      <xdr:rowOff>76200</xdr:rowOff>
    </xdr:to>
    <xdr:grpSp>
      <xdr:nvGrpSpPr>
        <xdr:cNvPr id="341" name="Group 638"/>
        <xdr:cNvGrpSpPr>
          <a:grpSpLocks/>
        </xdr:cNvGrpSpPr>
      </xdr:nvGrpSpPr>
      <xdr:grpSpPr>
        <a:xfrm>
          <a:off x="3762375" y="797242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342" name="Line 63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64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4" name="Group 64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45" name="Line 64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64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64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64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64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0" name="Group 64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51" name="Line 64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64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65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65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65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285750</xdr:colOff>
      <xdr:row>10</xdr:row>
      <xdr:rowOff>47625</xdr:rowOff>
    </xdr:from>
    <xdr:to>
      <xdr:col>16</xdr:col>
      <xdr:colOff>542925</xdr:colOff>
      <xdr:row>11</xdr:row>
      <xdr:rowOff>66675</xdr:rowOff>
    </xdr:to>
    <xdr:grpSp>
      <xdr:nvGrpSpPr>
        <xdr:cNvPr id="356" name="Group 653"/>
        <xdr:cNvGrpSpPr>
          <a:grpSpLocks/>
        </xdr:cNvGrpSpPr>
      </xdr:nvGrpSpPr>
      <xdr:grpSpPr>
        <a:xfrm>
          <a:off x="7562850" y="168592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357" name="Group 65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58" name="Line 65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Line 65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0" name="Group 65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61" name="Line 65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Line 65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66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66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66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6" name="Group 66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67" name="Line 66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66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66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Line 66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66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285750</xdr:colOff>
      <xdr:row>12</xdr:row>
      <xdr:rowOff>47625</xdr:rowOff>
    </xdr:from>
    <xdr:to>
      <xdr:col>16</xdr:col>
      <xdr:colOff>542925</xdr:colOff>
      <xdr:row>13</xdr:row>
      <xdr:rowOff>66675</xdr:rowOff>
    </xdr:to>
    <xdr:grpSp>
      <xdr:nvGrpSpPr>
        <xdr:cNvPr id="372" name="Group 669"/>
        <xdr:cNvGrpSpPr>
          <a:grpSpLocks/>
        </xdr:cNvGrpSpPr>
      </xdr:nvGrpSpPr>
      <xdr:grpSpPr>
        <a:xfrm>
          <a:off x="7562850" y="200977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373" name="Group 67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74" name="Line 67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Line 67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6" name="Group 67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77" name="Line 67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67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67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67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67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2" name="Group 67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83" name="Line 68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68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68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68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68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14</xdr:row>
      <xdr:rowOff>57150</xdr:rowOff>
    </xdr:from>
    <xdr:to>
      <xdr:col>16</xdr:col>
      <xdr:colOff>352425</xdr:colOff>
      <xdr:row>15</xdr:row>
      <xdr:rowOff>76200</xdr:rowOff>
    </xdr:to>
    <xdr:grpSp>
      <xdr:nvGrpSpPr>
        <xdr:cNvPr id="388" name="Group 685"/>
        <xdr:cNvGrpSpPr>
          <a:grpSpLocks/>
        </xdr:cNvGrpSpPr>
      </xdr:nvGrpSpPr>
      <xdr:grpSpPr>
        <a:xfrm>
          <a:off x="7419975" y="235267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389" name="Line 68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68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1" name="Group 68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92" name="Line 68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Line 69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Line 69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69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69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7" name="Group 69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98" name="Line 69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69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69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69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69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16</xdr:row>
      <xdr:rowOff>57150</xdr:rowOff>
    </xdr:from>
    <xdr:to>
      <xdr:col>16</xdr:col>
      <xdr:colOff>352425</xdr:colOff>
      <xdr:row>17</xdr:row>
      <xdr:rowOff>76200</xdr:rowOff>
    </xdr:to>
    <xdr:grpSp>
      <xdr:nvGrpSpPr>
        <xdr:cNvPr id="403" name="Group 715"/>
        <xdr:cNvGrpSpPr>
          <a:grpSpLocks/>
        </xdr:cNvGrpSpPr>
      </xdr:nvGrpSpPr>
      <xdr:grpSpPr>
        <a:xfrm>
          <a:off x="7419975" y="267652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404" name="Line 71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71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6" name="Group 71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07" name="Line 71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Line 72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Line 72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Line 72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72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2" name="Group 72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13" name="Line 72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72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Line 72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Line 72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72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18</xdr:row>
      <xdr:rowOff>57150</xdr:rowOff>
    </xdr:from>
    <xdr:to>
      <xdr:col>16</xdr:col>
      <xdr:colOff>352425</xdr:colOff>
      <xdr:row>19</xdr:row>
      <xdr:rowOff>76200</xdr:rowOff>
    </xdr:to>
    <xdr:grpSp>
      <xdr:nvGrpSpPr>
        <xdr:cNvPr id="418" name="Group 730"/>
        <xdr:cNvGrpSpPr>
          <a:grpSpLocks/>
        </xdr:cNvGrpSpPr>
      </xdr:nvGrpSpPr>
      <xdr:grpSpPr>
        <a:xfrm>
          <a:off x="7419975" y="30099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419" name="Line 731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732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1" name="Group 733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22" name="Line 73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Line 73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Line 73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Line 73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73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7" name="Group 739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28" name="Line 74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Line 74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Line 74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Line 74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74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133350</xdr:colOff>
      <xdr:row>20</xdr:row>
      <xdr:rowOff>47625</xdr:rowOff>
    </xdr:from>
    <xdr:to>
      <xdr:col>16</xdr:col>
      <xdr:colOff>390525</xdr:colOff>
      <xdr:row>21</xdr:row>
      <xdr:rowOff>66675</xdr:rowOff>
    </xdr:to>
    <xdr:grpSp>
      <xdr:nvGrpSpPr>
        <xdr:cNvPr id="433" name="Group 761"/>
        <xdr:cNvGrpSpPr>
          <a:grpSpLocks/>
        </xdr:cNvGrpSpPr>
      </xdr:nvGrpSpPr>
      <xdr:grpSpPr>
        <a:xfrm>
          <a:off x="7410450" y="3333750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434" name="Group 76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35" name="Line 76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Line 76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7" name="Group 76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38" name="Line 76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Line 76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Line 76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76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77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3" name="Group 77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44" name="Line 77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77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77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77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77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152400</xdr:colOff>
      <xdr:row>22</xdr:row>
      <xdr:rowOff>38100</xdr:rowOff>
    </xdr:from>
    <xdr:to>
      <xdr:col>16</xdr:col>
      <xdr:colOff>409575</xdr:colOff>
      <xdr:row>23</xdr:row>
      <xdr:rowOff>57150</xdr:rowOff>
    </xdr:to>
    <xdr:grpSp>
      <xdr:nvGrpSpPr>
        <xdr:cNvPr id="449" name="Group 777"/>
        <xdr:cNvGrpSpPr>
          <a:grpSpLocks/>
        </xdr:cNvGrpSpPr>
      </xdr:nvGrpSpPr>
      <xdr:grpSpPr>
        <a:xfrm>
          <a:off x="7429500" y="3657600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450" name="Group 77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51" name="Line 77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Line 78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3" name="Group 78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54" name="Line 78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78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78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78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78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9" name="Group 78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60" name="Line 78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78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79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79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79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24</xdr:row>
      <xdr:rowOff>57150</xdr:rowOff>
    </xdr:from>
    <xdr:to>
      <xdr:col>16</xdr:col>
      <xdr:colOff>352425</xdr:colOff>
      <xdr:row>25</xdr:row>
      <xdr:rowOff>76200</xdr:rowOff>
    </xdr:to>
    <xdr:grpSp>
      <xdr:nvGrpSpPr>
        <xdr:cNvPr id="465" name="Group 793"/>
        <xdr:cNvGrpSpPr>
          <a:grpSpLocks/>
        </xdr:cNvGrpSpPr>
      </xdr:nvGrpSpPr>
      <xdr:grpSpPr>
        <a:xfrm>
          <a:off x="7419975" y="401002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466" name="Line 79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79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8" name="Group 79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69" name="Line 79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Line 79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79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80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80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4" name="Group 80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75" name="Line 80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Line 80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Line 80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80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80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26</xdr:row>
      <xdr:rowOff>57150</xdr:rowOff>
    </xdr:from>
    <xdr:to>
      <xdr:col>16</xdr:col>
      <xdr:colOff>352425</xdr:colOff>
      <xdr:row>27</xdr:row>
      <xdr:rowOff>76200</xdr:rowOff>
    </xdr:to>
    <xdr:grpSp>
      <xdr:nvGrpSpPr>
        <xdr:cNvPr id="480" name="Group 808"/>
        <xdr:cNvGrpSpPr>
          <a:grpSpLocks/>
        </xdr:cNvGrpSpPr>
      </xdr:nvGrpSpPr>
      <xdr:grpSpPr>
        <a:xfrm>
          <a:off x="7419975" y="43434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481" name="Line 80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81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83" name="Group 81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84" name="Line 81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Line 81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Line 81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Line 81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Line 81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9" name="Group 81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90" name="Line 81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81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Line 82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Line 82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82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28</xdr:row>
      <xdr:rowOff>57150</xdr:rowOff>
    </xdr:from>
    <xdr:to>
      <xdr:col>16</xdr:col>
      <xdr:colOff>352425</xdr:colOff>
      <xdr:row>29</xdr:row>
      <xdr:rowOff>76200</xdr:rowOff>
    </xdr:to>
    <xdr:grpSp>
      <xdr:nvGrpSpPr>
        <xdr:cNvPr id="495" name="Group 823"/>
        <xdr:cNvGrpSpPr>
          <a:grpSpLocks/>
        </xdr:cNvGrpSpPr>
      </xdr:nvGrpSpPr>
      <xdr:grpSpPr>
        <a:xfrm>
          <a:off x="7419975" y="466725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496" name="Line 82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82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98" name="Group 82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99" name="Line 82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Line 82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Line 82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Line 83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Line 83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4" name="Group 83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05" name="Line 83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83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Line 83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Line 83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Line 83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30</xdr:row>
      <xdr:rowOff>57150</xdr:rowOff>
    </xdr:from>
    <xdr:to>
      <xdr:col>16</xdr:col>
      <xdr:colOff>400050</xdr:colOff>
      <xdr:row>31</xdr:row>
      <xdr:rowOff>76200</xdr:rowOff>
    </xdr:to>
    <xdr:grpSp>
      <xdr:nvGrpSpPr>
        <xdr:cNvPr id="510" name="Group 838"/>
        <xdr:cNvGrpSpPr>
          <a:grpSpLocks/>
        </xdr:cNvGrpSpPr>
      </xdr:nvGrpSpPr>
      <xdr:grpSpPr>
        <a:xfrm>
          <a:off x="7419975" y="500062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511" name="Group 83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12" name="Line 84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Line 84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4" name="Group 84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15" name="Line 84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Line 84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84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84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84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0" name="Group 84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21" name="Line 84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Line 85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Line 85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Line 85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85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152400</xdr:colOff>
      <xdr:row>32</xdr:row>
      <xdr:rowOff>76200</xdr:rowOff>
    </xdr:from>
    <xdr:to>
      <xdr:col>16</xdr:col>
      <xdr:colOff>409575</xdr:colOff>
      <xdr:row>33</xdr:row>
      <xdr:rowOff>95250</xdr:rowOff>
    </xdr:to>
    <xdr:grpSp>
      <xdr:nvGrpSpPr>
        <xdr:cNvPr id="526" name="Group 854"/>
        <xdr:cNvGrpSpPr>
          <a:grpSpLocks/>
        </xdr:cNvGrpSpPr>
      </xdr:nvGrpSpPr>
      <xdr:grpSpPr>
        <a:xfrm>
          <a:off x="7429500" y="534352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527" name="Group 85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28" name="Line 85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Line 85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0" name="Group 85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31" name="Line 85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Line 86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Line 86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Line 86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86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6" name="Group 86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37" name="Line 86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Line 86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Line 86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Line 86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86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34</xdr:row>
      <xdr:rowOff>57150</xdr:rowOff>
    </xdr:from>
    <xdr:to>
      <xdr:col>16</xdr:col>
      <xdr:colOff>352425</xdr:colOff>
      <xdr:row>35</xdr:row>
      <xdr:rowOff>76200</xdr:rowOff>
    </xdr:to>
    <xdr:grpSp>
      <xdr:nvGrpSpPr>
        <xdr:cNvPr id="542" name="Group 870"/>
        <xdr:cNvGrpSpPr>
          <a:grpSpLocks/>
        </xdr:cNvGrpSpPr>
      </xdr:nvGrpSpPr>
      <xdr:grpSpPr>
        <a:xfrm>
          <a:off x="7419975" y="565785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543" name="Line 871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872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5" name="Group 873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46" name="Line 87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87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Line 87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87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87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1" name="Group 879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52" name="Line 88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Line 88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Line 88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88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88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36</xdr:row>
      <xdr:rowOff>57150</xdr:rowOff>
    </xdr:from>
    <xdr:to>
      <xdr:col>16</xdr:col>
      <xdr:colOff>352425</xdr:colOff>
      <xdr:row>37</xdr:row>
      <xdr:rowOff>76200</xdr:rowOff>
    </xdr:to>
    <xdr:grpSp>
      <xdr:nvGrpSpPr>
        <xdr:cNvPr id="557" name="Group 900"/>
        <xdr:cNvGrpSpPr>
          <a:grpSpLocks/>
        </xdr:cNvGrpSpPr>
      </xdr:nvGrpSpPr>
      <xdr:grpSpPr>
        <a:xfrm>
          <a:off x="7419975" y="59817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558" name="Line 901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902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0" name="Group 903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61" name="Line 90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90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Line 90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Line 90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Line 90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6" name="Group 909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67" name="Line 91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Line 91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Line 91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Line 91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91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38</xdr:row>
      <xdr:rowOff>57150</xdr:rowOff>
    </xdr:from>
    <xdr:to>
      <xdr:col>16</xdr:col>
      <xdr:colOff>352425</xdr:colOff>
      <xdr:row>39</xdr:row>
      <xdr:rowOff>76200</xdr:rowOff>
    </xdr:to>
    <xdr:grpSp>
      <xdr:nvGrpSpPr>
        <xdr:cNvPr id="572" name="Group 915"/>
        <xdr:cNvGrpSpPr>
          <a:grpSpLocks/>
        </xdr:cNvGrpSpPr>
      </xdr:nvGrpSpPr>
      <xdr:grpSpPr>
        <a:xfrm>
          <a:off x="7419975" y="631507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573" name="Line 91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Line 91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75" name="Group 91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76" name="Line 91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92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92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Line 92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Line 92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1" name="Group 92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82" name="Line 92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92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92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Line 92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Line 92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152400</xdr:colOff>
      <xdr:row>40</xdr:row>
      <xdr:rowOff>38100</xdr:rowOff>
    </xdr:from>
    <xdr:to>
      <xdr:col>16</xdr:col>
      <xdr:colOff>409575</xdr:colOff>
      <xdr:row>41</xdr:row>
      <xdr:rowOff>57150</xdr:rowOff>
    </xdr:to>
    <xdr:grpSp>
      <xdr:nvGrpSpPr>
        <xdr:cNvPr id="587" name="Group 930"/>
        <xdr:cNvGrpSpPr>
          <a:grpSpLocks/>
        </xdr:cNvGrpSpPr>
      </xdr:nvGrpSpPr>
      <xdr:grpSpPr>
        <a:xfrm>
          <a:off x="7429500" y="6629400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588" name="Group 93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89" name="Line 93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93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1" name="Group 93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92" name="Line 93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Line 93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93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Line 93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Line 93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7" name="Group 94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98" name="Line 94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94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Line 94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Line 94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Line 94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152400</xdr:colOff>
      <xdr:row>42</xdr:row>
      <xdr:rowOff>38100</xdr:rowOff>
    </xdr:from>
    <xdr:to>
      <xdr:col>16</xdr:col>
      <xdr:colOff>409575</xdr:colOff>
      <xdr:row>43</xdr:row>
      <xdr:rowOff>57150</xdr:rowOff>
    </xdr:to>
    <xdr:grpSp>
      <xdr:nvGrpSpPr>
        <xdr:cNvPr id="603" name="Group 946"/>
        <xdr:cNvGrpSpPr>
          <a:grpSpLocks/>
        </xdr:cNvGrpSpPr>
      </xdr:nvGrpSpPr>
      <xdr:grpSpPr>
        <a:xfrm>
          <a:off x="7429500" y="696277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604" name="Group 94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605" name="Line 94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6" name="Line 94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7" name="Group 95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08" name="Line 95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Line 95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Line 95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Line 95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Line 95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13" name="Group 95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14" name="Line 95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Line 95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Line 95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Line 96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Line 96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44</xdr:row>
      <xdr:rowOff>57150</xdr:rowOff>
    </xdr:from>
    <xdr:to>
      <xdr:col>16</xdr:col>
      <xdr:colOff>352425</xdr:colOff>
      <xdr:row>45</xdr:row>
      <xdr:rowOff>76200</xdr:rowOff>
    </xdr:to>
    <xdr:grpSp>
      <xdr:nvGrpSpPr>
        <xdr:cNvPr id="619" name="Group 962"/>
        <xdr:cNvGrpSpPr>
          <a:grpSpLocks/>
        </xdr:cNvGrpSpPr>
      </xdr:nvGrpSpPr>
      <xdr:grpSpPr>
        <a:xfrm>
          <a:off x="7419975" y="73152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620" name="Line 96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96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2" name="Group 96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23" name="Line 96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Line 96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5" name="Line 96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6" name="Line 96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Line 97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28" name="Group 97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29" name="Line 97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Line 97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Line 97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2" name="Line 97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Line 97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46</xdr:row>
      <xdr:rowOff>57150</xdr:rowOff>
    </xdr:from>
    <xdr:to>
      <xdr:col>16</xdr:col>
      <xdr:colOff>352425</xdr:colOff>
      <xdr:row>47</xdr:row>
      <xdr:rowOff>76200</xdr:rowOff>
    </xdr:to>
    <xdr:grpSp>
      <xdr:nvGrpSpPr>
        <xdr:cNvPr id="634" name="Group 977"/>
        <xdr:cNvGrpSpPr>
          <a:grpSpLocks/>
        </xdr:cNvGrpSpPr>
      </xdr:nvGrpSpPr>
      <xdr:grpSpPr>
        <a:xfrm>
          <a:off x="7419975" y="764857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635" name="Line 97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97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37" name="Group 98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38" name="Line 98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Line 98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Line 98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Line 98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Line 98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43" name="Group 98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44" name="Line 98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Line 98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Line 98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Line 99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Line 99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48</xdr:row>
      <xdr:rowOff>57150</xdr:rowOff>
    </xdr:from>
    <xdr:to>
      <xdr:col>16</xdr:col>
      <xdr:colOff>352425</xdr:colOff>
      <xdr:row>49</xdr:row>
      <xdr:rowOff>76200</xdr:rowOff>
    </xdr:to>
    <xdr:grpSp>
      <xdr:nvGrpSpPr>
        <xdr:cNvPr id="649" name="Group 992"/>
        <xdr:cNvGrpSpPr>
          <a:grpSpLocks/>
        </xdr:cNvGrpSpPr>
      </xdr:nvGrpSpPr>
      <xdr:grpSpPr>
        <a:xfrm>
          <a:off x="7419975" y="797242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650" name="Line 99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99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2" name="Group 99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53" name="Line 99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Line 99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Line 99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6" name="Line 99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Line 100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8" name="Group 100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59" name="Line 100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Line 100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Line 100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Line 100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Line 100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B13" sqref="B13"/>
    </sheetView>
  </sheetViews>
  <sheetFormatPr defaultColWidth="9.140625" defaultRowHeight="12.75"/>
  <cols>
    <col min="1" max="1" width="44.7109375" style="0" customWidth="1"/>
    <col min="2" max="2" width="9.140625" style="25" customWidth="1"/>
    <col min="3" max="3" width="11.28125" style="0" customWidth="1"/>
  </cols>
  <sheetData>
    <row r="1" spans="1:3" ht="12.75">
      <c r="A1" s="24" t="s">
        <v>864</v>
      </c>
      <c r="C1" s="272">
        <f ca="1">TODAY()</f>
        <v>38518</v>
      </c>
    </row>
    <row r="3" ht="12.75">
      <c r="A3" t="s">
        <v>784</v>
      </c>
    </row>
    <row r="4" ht="12.75">
      <c r="A4" t="s">
        <v>861</v>
      </c>
    </row>
    <row r="6" ht="12.75">
      <c r="A6" t="s">
        <v>785</v>
      </c>
    </row>
    <row r="7" ht="12.75">
      <c r="A7" t="s">
        <v>862</v>
      </c>
    </row>
    <row r="9" ht="12.75">
      <c r="A9" t="s">
        <v>863</v>
      </c>
    </row>
    <row r="11" ht="13.5" thickBot="1"/>
    <row r="12" spans="1:8" ht="13.5" thickBot="1">
      <c r="A12" s="165" t="s">
        <v>852</v>
      </c>
      <c r="B12" s="182">
        <v>32</v>
      </c>
      <c r="C12" s="179" t="s">
        <v>727</v>
      </c>
      <c r="D12" s="24" t="s">
        <v>786</v>
      </c>
      <c r="H12" t="s">
        <v>854</v>
      </c>
    </row>
    <row r="13" spans="1:3" ht="13.5" thickBot="1">
      <c r="A13" s="175" t="s">
        <v>726</v>
      </c>
      <c r="B13" s="27">
        <f>IF((MOD($B$12-1,32)=0),32,MOD($B$12-1,32))</f>
        <v>31</v>
      </c>
      <c r="C13" s="181" t="s">
        <v>727</v>
      </c>
    </row>
    <row r="14" spans="1:3" ht="13.5" thickBot="1">
      <c r="A14" s="169" t="s">
        <v>729</v>
      </c>
      <c r="B14" s="177">
        <f>IF(MOD($B$13,2)=1,($B$13+1)/2,$B$13/2)</f>
        <v>16</v>
      </c>
      <c r="C14" s="180" t="s">
        <v>728</v>
      </c>
    </row>
    <row r="16" ht="13.5" thickBot="1"/>
    <row r="17" spans="1:3" ht="13.5" thickBot="1">
      <c r="A17" s="164" t="s">
        <v>743</v>
      </c>
      <c r="B17" s="176">
        <v>45</v>
      </c>
      <c r="C17" s="178" t="s">
        <v>789</v>
      </c>
    </row>
    <row r="18" spans="1:3" ht="13.5" thickBot="1">
      <c r="A18" s="173" t="s">
        <v>742</v>
      </c>
      <c r="B18" s="27">
        <v>89</v>
      </c>
      <c r="C18" s="178" t="s">
        <v>835</v>
      </c>
    </row>
    <row r="19" spans="1:3" ht="13.5" thickBot="1">
      <c r="A19" s="173" t="s">
        <v>744</v>
      </c>
      <c r="B19" s="177">
        <v>17</v>
      </c>
      <c r="C19" s="178" t="s">
        <v>790</v>
      </c>
    </row>
    <row r="20" spans="1:3" ht="13.5" thickBot="1">
      <c r="A20" s="168" t="s">
        <v>745</v>
      </c>
      <c r="B20" s="177">
        <v>33</v>
      </c>
      <c r="C20" s="178" t="s">
        <v>791</v>
      </c>
    </row>
    <row r="48" ht="12.75">
      <c r="L48" t="s">
        <v>723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workbookViewId="0" topLeftCell="A2">
      <selection activeCell="J3" sqref="J3"/>
    </sheetView>
  </sheetViews>
  <sheetFormatPr defaultColWidth="9.140625" defaultRowHeight="12.75"/>
  <cols>
    <col min="4" max="6" width="3.7109375" style="0" customWidth="1"/>
    <col min="7" max="7" width="2.7109375" style="0" customWidth="1"/>
    <col min="9" max="9" width="2.7109375" style="25" customWidth="1"/>
    <col min="10" max="15" width="9.7109375" style="25" customWidth="1"/>
    <col min="16" max="16" width="2.7109375" style="25" customWidth="1"/>
    <col min="17" max="22" width="9.7109375" style="25" customWidth="1"/>
    <col min="23" max="23" width="2.7109375" style="25" customWidth="1"/>
    <col min="25" max="25" width="2.7109375" style="0" customWidth="1"/>
    <col min="26" max="28" width="2.7109375" style="3" customWidth="1"/>
  </cols>
  <sheetData>
    <row r="1" ht="12.75">
      <c r="A1" s="24" t="s">
        <v>731</v>
      </c>
    </row>
    <row r="3" spans="2:14" ht="12.75">
      <c r="B3" t="s">
        <v>730</v>
      </c>
      <c r="H3" s="163" t="s">
        <v>853</v>
      </c>
      <c r="I3"/>
      <c r="J3" s="303">
        <f>ROTATION!$B$12</f>
        <v>32</v>
      </c>
      <c r="K3" s="178" t="s">
        <v>733</v>
      </c>
      <c r="L3"/>
      <c r="M3"/>
      <c r="N3"/>
    </row>
    <row r="4" ht="13.5" thickBot="1"/>
    <row r="5" spans="1:31" ht="13.5" thickBot="1">
      <c r="A5" s="173"/>
      <c r="B5" s="174"/>
      <c r="C5" s="202" t="s">
        <v>732</v>
      </c>
      <c r="D5" s="174"/>
      <c r="E5" s="174"/>
      <c r="F5" s="206"/>
      <c r="H5" s="201"/>
      <c r="I5" s="33"/>
      <c r="J5" s="34" t="s">
        <v>739</v>
      </c>
      <c r="K5" s="33"/>
      <c r="L5" s="33"/>
      <c r="M5" s="33"/>
      <c r="N5" s="33"/>
      <c r="O5" s="33"/>
      <c r="P5" s="202" t="s">
        <v>741</v>
      </c>
      <c r="Q5" s="33"/>
      <c r="R5" s="33"/>
      <c r="S5" s="33"/>
      <c r="T5" s="33"/>
      <c r="U5" s="33"/>
      <c r="V5" s="34" t="s">
        <v>740</v>
      </c>
      <c r="W5" s="33"/>
      <c r="X5" s="203"/>
      <c r="Z5" s="173"/>
      <c r="AA5" s="174"/>
      <c r="AB5" s="174"/>
      <c r="AC5" s="202" t="s">
        <v>732</v>
      </c>
      <c r="AD5" s="174"/>
      <c r="AE5" s="206"/>
    </row>
    <row r="6" spans="1:31" ht="12.75">
      <c r="A6" s="29" t="s">
        <v>4</v>
      </c>
      <c r="B6" s="183" t="s">
        <v>6</v>
      </c>
      <c r="C6" s="186" t="s">
        <v>5</v>
      </c>
      <c r="D6" s="185"/>
      <c r="E6" s="26" t="s">
        <v>10</v>
      </c>
      <c r="F6" s="186"/>
      <c r="G6" s="25"/>
      <c r="H6" s="182" t="s">
        <v>724</v>
      </c>
      <c r="I6" s="185"/>
      <c r="J6" s="26">
        <v>6</v>
      </c>
      <c r="K6" s="26">
        <v>5</v>
      </c>
      <c r="L6" s="26">
        <v>4</v>
      </c>
      <c r="M6" s="26">
        <v>3</v>
      </c>
      <c r="N6" s="26">
        <v>2</v>
      </c>
      <c r="O6" s="26">
        <v>1</v>
      </c>
      <c r="P6" s="26"/>
      <c r="Q6" s="26">
        <v>1</v>
      </c>
      <c r="R6" s="26">
        <v>2</v>
      </c>
      <c r="S6" s="26">
        <v>3</v>
      </c>
      <c r="T6" s="26">
        <v>4</v>
      </c>
      <c r="U6" s="26">
        <v>5</v>
      </c>
      <c r="V6" s="26">
        <v>6</v>
      </c>
      <c r="W6" s="186"/>
      <c r="X6" s="182" t="s">
        <v>724</v>
      </c>
      <c r="Z6" s="164"/>
      <c r="AA6" s="187" t="s">
        <v>10</v>
      </c>
      <c r="AB6" s="72"/>
      <c r="AC6" s="72" t="s">
        <v>5</v>
      </c>
      <c r="AD6" s="176" t="s">
        <v>6</v>
      </c>
      <c r="AE6" s="182" t="s">
        <v>4</v>
      </c>
    </row>
    <row r="7" spans="1:31" ht="13.5" thickBot="1">
      <c r="A7" s="189"/>
      <c r="B7" s="171"/>
      <c r="C7" s="170"/>
      <c r="D7" s="67" t="s">
        <v>8</v>
      </c>
      <c r="E7" s="188"/>
      <c r="F7" s="79" t="s">
        <v>9</v>
      </c>
      <c r="H7" s="191" t="s">
        <v>725</v>
      </c>
      <c r="I7" s="18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86"/>
      <c r="X7" s="191" t="s">
        <v>725</v>
      </c>
      <c r="Z7" s="67" t="s">
        <v>8</v>
      </c>
      <c r="AA7" s="188"/>
      <c r="AB7" s="79" t="s">
        <v>9</v>
      </c>
      <c r="AC7" s="170"/>
      <c r="AD7" s="171"/>
      <c r="AE7" s="193"/>
    </row>
    <row r="8" spans="1:31" ht="13.5" thickBot="1">
      <c r="A8" s="29">
        <f aca="true" t="shared" si="0" ref="A8:A39">IF(MOD($J$3+$H8-1,32)=0,32,MOD($J$3+$H8-1,32))</f>
        <v>31</v>
      </c>
      <c r="B8" s="183">
        <f aca="true" t="shared" si="1" ref="B8:B39">IF(MOD($J$3+$H8-2,32)=0,32,MOD($J$3+$H8-2,32))</f>
        <v>30</v>
      </c>
      <c r="C8" s="186">
        <f aca="true" t="shared" si="2" ref="C8:C39">IF(MOD(B8,2)=1,(B8+1)/2,B8/2)</f>
        <v>15</v>
      </c>
      <c r="D8" s="59">
        <f>IF((MOD($A8,2)=1),(($A8+1)/2)+ROTATION!$B$17-1,(($A8/2)+ROTATION!$B$17-1))</f>
        <v>60</v>
      </c>
      <c r="E8" s="72" t="str">
        <f aca="true" t="shared" si="3" ref="E8:E38">IF((MOD($A8,2)=1),"A","B")</f>
        <v>A</v>
      </c>
      <c r="F8" s="176">
        <f>ROTATION!$B$18+$A8-1</f>
        <v>119</v>
      </c>
      <c r="G8" s="25"/>
      <c r="H8" s="182">
        <v>32</v>
      </c>
      <c r="I8" s="185"/>
      <c r="J8" s="276" t="s">
        <v>11</v>
      </c>
      <c r="K8" s="277" t="s">
        <v>43</v>
      </c>
      <c r="L8" s="277" t="s">
        <v>75</v>
      </c>
      <c r="M8" s="278" t="s">
        <v>107</v>
      </c>
      <c r="N8" s="279" t="s">
        <v>139</v>
      </c>
      <c r="O8" s="280" t="s">
        <v>171</v>
      </c>
      <c r="P8" s="197"/>
      <c r="Q8" s="281" t="s">
        <v>837</v>
      </c>
      <c r="R8" s="282" t="s">
        <v>839</v>
      </c>
      <c r="S8" s="283" t="s">
        <v>841</v>
      </c>
      <c r="T8" s="284" t="s">
        <v>843</v>
      </c>
      <c r="U8" s="284" t="s">
        <v>845</v>
      </c>
      <c r="V8" s="285" t="s">
        <v>847</v>
      </c>
      <c r="W8" s="186"/>
      <c r="X8" s="182">
        <v>32</v>
      </c>
      <c r="Z8" s="185">
        <f>IF((MOD($A8,2)=1),(($A8+1)/2)+ROTATION!$B$19-1,(($A8/2)+ROTATION!$B$19-1))</f>
        <v>32</v>
      </c>
      <c r="AA8" s="26" t="str">
        <f aca="true" t="shared" si="4" ref="AA8:AA38">IF((MOD($A8,2)=1),"A","B")</f>
        <v>A</v>
      </c>
      <c r="AB8" s="186">
        <f>ROTATION!$B$20+$A8-1</f>
        <v>63</v>
      </c>
      <c r="AC8" s="186">
        <f aca="true" t="shared" si="5" ref="AC8:AC39">IF(MOD(AD8,2)=1,(AD8+1)/2,AD8/2)</f>
        <v>15</v>
      </c>
      <c r="AD8" s="183">
        <f aca="true" t="shared" si="6" ref="AD8:AD39">IF(MOD($J$3+$H8-2,32)=0,32,MOD($J$3+$H8-2,32))</f>
        <v>30</v>
      </c>
      <c r="AE8" s="192">
        <f aca="true" t="shared" si="7" ref="AE8:AE39">IF(MOD($J$3+$H8-1,32)=0,32,MOD($J$3+$H8-1,32))</f>
        <v>31</v>
      </c>
    </row>
    <row r="9" spans="1:31" ht="12.75">
      <c r="A9" s="29">
        <f t="shared" si="0"/>
        <v>30</v>
      </c>
      <c r="B9" s="183">
        <f t="shared" si="1"/>
        <v>29</v>
      </c>
      <c r="C9" s="186">
        <f t="shared" si="2"/>
        <v>15</v>
      </c>
      <c r="D9" s="185">
        <f>IF((MOD($A9,2)=1),(($A9+1)/2)+ROTATION!$B$17-1,(($A9/2)+ROTATION!$B$17-1))</f>
        <v>59</v>
      </c>
      <c r="E9" s="186" t="str">
        <f t="shared" si="3"/>
        <v>B</v>
      </c>
      <c r="F9" s="183">
        <f>ROTATION!$B$18+$A9-1</f>
        <v>118</v>
      </c>
      <c r="G9" s="25"/>
      <c r="H9" s="192">
        <v>31</v>
      </c>
      <c r="I9" s="185"/>
      <c r="J9" s="64" t="s">
        <v>42</v>
      </c>
      <c r="K9" s="275" t="s">
        <v>74</v>
      </c>
      <c r="L9" s="275" t="s">
        <v>106</v>
      </c>
      <c r="M9" s="43" t="s">
        <v>138</v>
      </c>
      <c r="N9" s="273" t="s">
        <v>170</v>
      </c>
      <c r="O9" s="186" t="s">
        <v>202</v>
      </c>
      <c r="P9" s="26"/>
      <c r="Q9" s="185" t="s">
        <v>250</v>
      </c>
      <c r="R9" s="274" t="s">
        <v>274</v>
      </c>
      <c r="S9" s="42" t="s">
        <v>298</v>
      </c>
      <c r="T9" s="275" t="s">
        <v>322</v>
      </c>
      <c r="U9" s="275" t="s">
        <v>346</v>
      </c>
      <c r="V9" s="74" t="s">
        <v>226</v>
      </c>
      <c r="W9" s="186"/>
      <c r="X9" s="192">
        <v>31</v>
      </c>
      <c r="Z9" s="185">
        <f>IF((MOD($A9,2)=1),(($A9+1)/2)+ROTATION!$B$19-1,(($A9/2)+ROTATION!$B$19-1))</f>
        <v>31</v>
      </c>
      <c r="AA9" s="26" t="str">
        <f t="shared" si="4"/>
        <v>B</v>
      </c>
      <c r="AB9" s="186">
        <f>ROTATION!$B$20+$A9-1</f>
        <v>62</v>
      </c>
      <c r="AC9" s="186">
        <f t="shared" si="5"/>
        <v>15</v>
      </c>
      <c r="AD9" s="183">
        <f t="shared" si="6"/>
        <v>29</v>
      </c>
      <c r="AE9" s="192">
        <f t="shared" si="7"/>
        <v>30</v>
      </c>
    </row>
    <row r="10" spans="1:31" ht="12.75">
      <c r="A10" s="29">
        <f t="shared" si="0"/>
        <v>29</v>
      </c>
      <c r="B10" s="183">
        <f t="shared" si="1"/>
        <v>28</v>
      </c>
      <c r="C10" s="186">
        <f t="shared" si="2"/>
        <v>14</v>
      </c>
      <c r="D10" s="185">
        <f>IF((MOD($A10,2)=1),(($A10+1)/2)+ROTATION!$B$17-1,(($A10/2)+ROTATION!$B$17-1))</f>
        <v>59</v>
      </c>
      <c r="E10" s="186" t="str">
        <f t="shared" si="3"/>
        <v>A</v>
      </c>
      <c r="F10" s="183">
        <f>ROTATION!$B$18+$A10-1</f>
        <v>117</v>
      </c>
      <c r="G10" s="25"/>
      <c r="H10" s="192">
        <v>30</v>
      </c>
      <c r="I10" s="185"/>
      <c r="J10" s="73" t="s">
        <v>41</v>
      </c>
      <c r="K10" s="36" t="s">
        <v>73</v>
      </c>
      <c r="L10" s="36" t="s">
        <v>105</v>
      </c>
      <c r="M10" s="37" t="s">
        <v>137</v>
      </c>
      <c r="N10" s="42" t="s">
        <v>169</v>
      </c>
      <c r="O10" s="74" t="s">
        <v>201</v>
      </c>
      <c r="P10" s="26"/>
      <c r="Q10" s="64" t="s">
        <v>249</v>
      </c>
      <c r="R10" s="43" t="s">
        <v>273</v>
      </c>
      <c r="S10" s="35" t="s">
        <v>297</v>
      </c>
      <c r="T10" s="36" t="s">
        <v>321</v>
      </c>
      <c r="U10" s="36" t="s">
        <v>345</v>
      </c>
      <c r="V10" s="65" t="s">
        <v>225</v>
      </c>
      <c r="W10" s="186"/>
      <c r="X10" s="192">
        <v>30</v>
      </c>
      <c r="Z10" s="185">
        <f>IF((MOD($A10,2)=1),(($A10+1)/2)+ROTATION!$B$19-1,(($A10/2)+ROTATION!$B$19-1))</f>
        <v>31</v>
      </c>
      <c r="AA10" s="26" t="str">
        <f t="shared" si="4"/>
        <v>A</v>
      </c>
      <c r="AB10" s="186">
        <f>ROTATION!$B$20+$A10-1</f>
        <v>61</v>
      </c>
      <c r="AC10" s="186">
        <f t="shared" si="5"/>
        <v>14</v>
      </c>
      <c r="AD10" s="183">
        <f t="shared" si="6"/>
        <v>28</v>
      </c>
      <c r="AE10" s="192">
        <f t="shared" si="7"/>
        <v>29</v>
      </c>
    </row>
    <row r="11" spans="1:31" ht="12.75">
      <c r="A11" s="29">
        <f t="shared" si="0"/>
        <v>28</v>
      </c>
      <c r="B11" s="183">
        <f t="shared" si="1"/>
        <v>27</v>
      </c>
      <c r="C11" s="186">
        <f t="shared" si="2"/>
        <v>14</v>
      </c>
      <c r="D11" s="185">
        <f>IF((MOD($A11,2)=1),(($A11+1)/2)+ROTATION!$B$17-1,(($A11/2)+ROTATION!$B$17-1))</f>
        <v>58</v>
      </c>
      <c r="E11" s="186" t="str">
        <f t="shared" si="3"/>
        <v>B</v>
      </c>
      <c r="F11" s="183">
        <f>ROTATION!$B$18+$A11-1</f>
        <v>116</v>
      </c>
      <c r="G11" s="25"/>
      <c r="H11" s="192">
        <v>29</v>
      </c>
      <c r="I11" s="185"/>
      <c r="J11" s="73" t="s">
        <v>40</v>
      </c>
      <c r="K11" s="36" t="s">
        <v>72</v>
      </c>
      <c r="L11" s="36" t="s">
        <v>104</v>
      </c>
      <c r="M11" s="37" t="s">
        <v>136</v>
      </c>
      <c r="N11" s="40" t="s">
        <v>168</v>
      </c>
      <c r="O11" s="75" t="s">
        <v>200</v>
      </c>
      <c r="P11" s="26"/>
      <c r="Q11" s="66" t="s">
        <v>248</v>
      </c>
      <c r="R11" s="41" t="s">
        <v>272</v>
      </c>
      <c r="S11" s="35" t="s">
        <v>296</v>
      </c>
      <c r="T11" s="36" t="s">
        <v>320</v>
      </c>
      <c r="U11" s="36" t="s">
        <v>344</v>
      </c>
      <c r="V11" s="65" t="s">
        <v>224</v>
      </c>
      <c r="W11" s="186"/>
      <c r="X11" s="192">
        <v>29</v>
      </c>
      <c r="Z11" s="185">
        <f>IF((MOD($A11,2)=1),(($A11+1)/2)+ROTATION!$B$19-1,(($A11/2)+ROTATION!$B$19-1))</f>
        <v>30</v>
      </c>
      <c r="AA11" s="26" t="str">
        <f t="shared" si="4"/>
        <v>B</v>
      </c>
      <c r="AB11" s="186">
        <f>ROTATION!$B$20+$A11-1</f>
        <v>60</v>
      </c>
      <c r="AC11" s="186">
        <f t="shared" si="5"/>
        <v>14</v>
      </c>
      <c r="AD11" s="183">
        <f t="shared" si="6"/>
        <v>27</v>
      </c>
      <c r="AE11" s="192">
        <f t="shared" si="7"/>
        <v>28</v>
      </c>
    </row>
    <row r="12" spans="1:31" ht="12.75">
      <c r="A12" s="29">
        <f t="shared" si="0"/>
        <v>27</v>
      </c>
      <c r="B12" s="183">
        <f t="shared" si="1"/>
        <v>26</v>
      </c>
      <c r="C12" s="186">
        <f t="shared" si="2"/>
        <v>13</v>
      </c>
      <c r="D12" s="185">
        <f>IF((MOD($A12,2)=1),(($A12+1)/2)+ROTATION!$B$17-1,(($A12/2)+ROTATION!$B$17-1))</f>
        <v>58</v>
      </c>
      <c r="E12" s="186" t="str">
        <f t="shared" si="3"/>
        <v>A</v>
      </c>
      <c r="F12" s="183">
        <f>ROTATION!$B$18+$A12-1</f>
        <v>115</v>
      </c>
      <c r="G12" s="25"/>
      <c r="H12" s="192">
        <v>28</v>
      </c>
      <c r="I12" s="185"/>
      <c r="J12" s="73" t="s">
        <v>39</v>
      </c>
      <c r="K12" s="36" t="s">
        <v>71</v>
      </c>
      <c r="L12" s="36" t="s">
        <v>103</v>
      </c>
      <c r="M12" s="37" t="s">
        <v>135</v>
      </c>
      <c r="N12" s="42" t="s">
        <v>167</v>
      </c>
      <c r="O12" s="74" t="s">
        <v>199</v>
      </c>
      <c r="P12" s="26"/>
      <c r="Q12" s="64" t="s">
        <v>247</v>
      </c>
      <c r="R12" s="43" t="s">
        <v>271</v>
      </c>
      <c r="S12" s="35" t="s">
        <v>295</v>
      </c>
      <c r="T12" s="36" t="s">
        <v>319</v>
      </c>
      <c r="U12" s="36" t="s">
        <v>343</v>
      </c>
      <c r="V12" s="65" t="s">
        <v>223</v>
      </c>
      <c r="W12" s="186"/>
      <c r="X12" s="192">
        <v>28</v>
      </c>
      <c r="Z12" s="185">
        <f>IF((MOD($A12,2)=1),(($A12+1)/2)+ROTATION!$B$19-1,(($A12/2)+ROTATION!$B$19-1))</f>
        <v>30</v>
      </c>
      <c r="AA12" s="26" t="str">
        <f t="shared" si="4"/>
        <v>A</v>
      </c>
      <c r="AB12" s="186">
        <f>ROTATION!$B$20+$A12-1</f>
        <v>59</v>
      </c>
      <c r="AC12" s="186">
        <f t="shared" si="5"/>
        <v>13</v>
      </c>
      <c r="AD12" s="183">
        <f t="shared" si="6"/>
        <v>26</v>
      </c>
      <c r="AE12" s="192">
        <f t="shared" si="7"/>
        <v>27</v>
      </c>
    </row>
    <row r="13" spans="1:31" ht="12.75">
      <c r="A13" s="29">
        <f t="shared" si="0"/>
        <v>26</v>
      </c>
      <c r="B13" s="183">
        <f t="shared" si="1"/>
        <v>25</v>
      </c>
      <c r="C13" s="186">
        <f t="shared" si="2"/>
        <v>13</v>
      </c>
      <c r="D13" s="185">
        <f>IF((MOD($A13,2)=1),(($A13+1)/2)+ROTATION!$B$17-1,(($A13/2)+ROTATION!$B$17-1))</f>
        <v>57</v>
      </c>
      <c r="E13" s="186" t="str">
        <f t="shared" si="3"/>
        <v>B</v>
      </c>
      <c r="F13" s="183">
        <f>ROTATION!$B$18+$A13-1</f>
        <v>114</v>
      </c>
      <c r="G13" s="25"/>
      <c r="H13" s="192">
        <v>27</v>
      </c>
      <c r="I13" s="185"/>
      <c r="J13" s="73" t="s">
        <v>38</v>
      </c>
      <c r="K13" s="36" t="s">
        <v>70</v>
      </c>
      <c r="L13" s="36" t="s">
        <v>102</v>
      </c>
      <c r="M13" s="37" t="s">
        <v>134</v>
      </c>
      <c r="N13" s="40" t="s">
        <v>166</v>
      </c>
      <c r="O13" s="75" t="s">
        <v>198</v>
      </c>
      <c r="P13" s="26"/>
      <c r="Q13" s="66" t="s">
        <v>246</v>
      </c>
      <c r="R13" s="41" t="s">
        <v>270</v>
      </c>
      <c r="S13" s="35" t="s">
        <v>294</v>
      </c>
      <c r="T13" s="36" t="s">
        <v>318</v>
      </c>
      <c r="U13" s="36" t="s">
        <v>342</v>
      </c>
      <c r="V13" s="65" t="s">
        <v>222</v>
      </c>
      <c r="W13" s="186"/>
      <c r="X13" s="192">
        <v>27</v>
      </c>
      <c r="Z13" s="185">
        <f>IF((MOD($A13,2)=1),(($A13+1)/2)+ROTATION!$B$19-1,(($A13/2)+ROTATION!$B$19-1))</f>
        <v>29</v>
      </c>
      <c r="AA13" s="26" t="str">
        <f t="shared" si="4"/>
        <v>B</v>
      </c>
      <c r="AB13" s="186">
        <f>ROTATION!$B$20+$A13-1</f>
        <v>58</v>
      </c>
      <c r="AC13" s="186">
        <f t="shared" si="5"/>
        <v>13</v>
      </c>
      <c r="AD13" s="183">
        <f t="shared" si="6"/>
        <v>25</v>
      </c>
      <c r="AE13" s="192">
        <f t="shared" si="7"/>
        <v>26</v>
      </c>
    </row>
    <row r="14" spans="1:31" ht="12.75">
      <c r="A14" s="29">
        <f t="shared" si="0"/>
        <v>25</v>
      </c>
      <c r="B14" s="183">
        <f t="shared" si="1"/>
        <v>24</v>
      </c>
      <c r="C14" s="186">
        <f t="shared" si="2"/>
        <v>12</v>
      </c>
      <c r="D14" s="185">
        <f>IF((MOD($A14,2)=1),(($A14+1)/2)+ROTATION!$B$17-1,(($A14/2)+ROTATION!$B$17-1))</f>
        <v>57</v>
      </c>
      <c r="E14" s="186" t="str">
        <f t="shared" si="3"/>
        <v>A</v>
      </c>
      <c r="F14" s="183">
        <f>ROTATION!$B$18+$A14-1</f>
        <v>113</v>
      </c>
      <c r="G14" s="25"/>
      <c r="H14" s="192">
        <v>26</v>
      </c>
      <c r="I14" s="185"/>
      <c r="J14" s="73" t="s">
        <v>37</v>
      </c>
      <c r="K14" s="36" t="s">
        <v>69</v>
      </c>
      <c r="L14" s="36" t="s">
        <v>101</v>
      </c>
      <c r="M14" s="37" t="s">
        <v>133</v>
      </c>
      <c r="N14" s="42" t="s">
        <v>165</v>
      </c>
      <c r="O14" s="74" t="s">
        <v>197</v>
      </c>
      <c r="P14" s="26"/>
      <c r="Q14" s="64" t="s">
        <v>245</v>
      </c>
      <c r="R14" s="43" t="s">
        <v>269</v>
      </c>
      <c r="S14" s="35" t="s">
        <v>293</v>
      </c>
      <c r="T14" s="36" t="s">
        <v>317</v>
      </c>
      <c r="U14" s="36" t="s">
        <v>341</v>
      </c>
      <c r="V14" s="65" t="s">
        <v>221</v>
      </c>
      <c r="W14" s="186"/>
      <c r="X14" s="192">
        <v>26</v>
      </c>
      <c r="Z14" s="185">
        <f>IF((MOD($A14,2)=1),(($A14+1)/2)+ROTATION!$B$19-1,(($A14/2)+ROTATION!$B$19-1))</f>
        <v>29</v>
      </c>
      <c r="AA14" s="26" t="str">
        <f t="shared" si="4"/>
        <v>A</v>
      </c>
      <c r="AB14" s="186">
        <f>ROTATION!$B$20+$A14-1</f>
        <v>57</v>
      </c>
      <c r="AC14" s="186">
        <f t="shared" si="5"/>
        <v>12</v>
      </c>
      <c r="AD14" s="183">
        <f t="shared" si="6"/>
        <v>24</v>
      </c>
      <c r="AE14" s="192">
        <f t="shared" si="7"/>
        <v>25</v>
      </c>
    </row>
    <row r="15" spans="1:31" ht="12.75">
      <c r="A15" s="29">
        <f t="shared" si="0"/>
        <v>24</v>
      </c>
      <c r="B15" s="183">
        <f t="shared" si="1"/>
        <v>23</v>
      </c>
      <c r="C15" s="186">
        <f t="shared" si="2"/>
        <v>12</v>
      </c>
      <c r="D15" s="185">
        <f>IF((MOD($A15,2)=1),(($A15+1)/2)+ROTATION!$B$17-1,(($A15/2)+ROTATION!$B$17-1))</f>
        <v>56</v>
      </c>
      <c r="E15" s="186" t="str">
        <f t="shared" si="3"/>
        <v>B</v>
      </c>
      <c r="F15" s="183">
        <f>ROTATION!$B$18+$A15-1</f>
        <v>112</v>
      </c>
      <c r="G15" s="25"/>
      <c r="H15" s="192">
        <v>25</v>
      </c>
      <c r="I15" s="185"/>
      <c r="J15" s="73" t="s">
        <v>36</v>
      </c>
      <c r="K15" s="36" t="s">
        <v>68</v>
      </c>
      <c r="L15" s="36" t="s">
        <v>100</v>
      </c>
      <c r="M15" s="37" t="s">
        <v>132</v>
      </c>
      <c r="N15" s="40" t="s">
        <v>164</v>
      </c>
      <c r="O15" s="75" t="s">
        <v>196</v>
      </c>
      <c r="P15" s="26"/>
      <c r="Q15" s="66" t="s">
        <v>244</v>
      </c>
      <c r="R15" s="41" t="s">
        <v>268</v>
      </c>
      <c r="S15" s="35" t="s">
        <v>292</v>
      </c>
      <c r="T15" s="36" t="s">
        <v>316</v>
      </c>
      <c r="U15" s="36" t="s">
        <v>340</v>
      </c>
      <c r="V15" s="65" t="s">
        <v>220</v>
      </c>
      <c r="W15" s="186"/>
      <c r="X15" s="192">
        <v>25</v>
      </c>
      <c r="Z15" s="185">
        <f>IF((MOD($A15,2)=1),(($A15+1)/2)+ROTATION!$B$19-1,(($A15/2)+ROTATION!$B$19-1))</f>
        <v>28</v>
      </c>
      <c r="AA15" s="26" t="str">
        <f t="shared" si="4"/>
        <v>B</v>
      </c>
      <c r="AB15" s="186">
        <f>ROTATION!$B$20+$A15-1</f>
        <v>56</v>
      </c>
      <c r="AC15" s="186">
        <f t="shared" si="5"/>
        <v>12</v>
      </c>
      <c r="AD15" s="183">
        <f t="shared" si="6"/>
        <v>23</v>
      </c>
      <c r="AE15" s="192">
        <f t="shared" si="7"/>
        <v>24</v>
      </c>
    </row>
    <row r="16" spans="1:31" ht="13.5" thickBot="1">
      <c r="A16" s="29">
        <f t="shared" si="0"/>
        <v>23</v>
      </c>
      <c r="B16" s="183">
        <f t="shared" si="1"/>
        <v>22</v>
      </c>
      <c r="C16" s="186">
        <f t="shared" si="2"/>
        <v>11</v>
      </c>
      <c r="D16" s="185">
        <f>IF((MOD($A16,2)=1),(($A16+1)/2)+ROTATION!$B$17-1,(($A16/2)+ROTATION!$B$17-1))</f>
        <v>56</v>
      </c>
      <c r="E16" s="186" t="str">
        <f t="shared" si="3"/>
        <v>A</v>
      </c>
      <c r="F16" s="183">
        <f>ROTATION!$B$18+$A16-1</f>
        <v>111</v>
      </c>
      <c r="G16" s="25"/>
      <c r="H16" s="192">
        <v>24</v>
      </c>
      <c r="I16" s="185"/>
      <c r="J16" s="76" t="s">
        <v>35</v>
      </c>
      <c r="K16" s="70" t="s">
        <v>67</v>
      </c>
      <c r="L16" s="70" t="s">
        <v>99</v>
      </c>
      <c r="M16" s="77" t="s">
        <v>131</v>
      </c>
      <c r="N16" s="78" t="s">
        <v>163</v>
      </c>
      <c r="O16" s="79" t="s">
        <v>195</v>
      </c>
      <c r="P16" s="26"/>
      <c r="Q16" s="67" t="s">
        <v>243</v>
      </c>
      <c r="R16" s="68" t="s">
        <v>267</v>
      </c>
      <c r="S16" s="69" t="s">
        <v>291</v>
      </c>
      <c r="T16" s="70" t="s">
        <v>315</v>
      </c>
      <c r="U16" s="70" t="s">
        <v>339</v>
      </c>
      <c r="V16" s="71" t="s">
        <v>205</v>
      </c>
      <c r="W16" s="186"/>
      <c r="X16" s="192">
        <v>24</v>
      </c>
      <c r="Z16" s="185">
        <f>IF((MOD($A16,2)=1),(($A16+1)/2)+ROTATION!$B$19-1,(($A16/2)+ROTATION!$B$19-1))</f>
        <v>28</v>
      </c>
      <c r="AA16" s="26" t="str">
        <f t="shared" si="4"/>
        <v>A</v>
      </c>
      <c r="AB16" s="186">
        <f>ROTATION!$B$20+$A16-1</f>
        <v>55</v>
      </c>
      <c r="AC16" s="186">
        <f t="shared" si="5"/>
        <v>11</v>
      </c>
      <c r="AD16" s="183">
        <f t="shared" si="6"/>
        <v>22</v>
      </c>
      <c r="AE16" s="192">
        <f t="shared" si="7"/>
        <v>23</v>
      </c>
    </row>
    <row r="17" spans="1:31" ht="12.75">
      <c r="A17" s="29">
        <f t="shared" si="0"/>
        <v>22</v>
      </c>
      <c r="B17" s="183">
        <f t="shared" si="1"/>
        <v>21</v>
      </c>
      <c r="C17" s="186">
        <f t="shared" si="2"/>
        <v>11</v>
      </c>
      <c r="D17" s="185">
        <f>IF((MOD($A17,2)=1),(($A17+1)/2)+ROTATION!$B$17-1,(($A17/2)+ROTATION!$B$17-1))</f>
        <v>55</v>
      </c>
      <c r="E17" s="186" t="str">
        <f t="shared" si="3"/>
        <v>B</v>
      </c>
      <c r="F17" s="183">
        <f>ROTATION!$B$18+$A17-1</f>
        <v>110</v>
      </c>
      <c r="G17" s="25"/>
      <c r="H17" s="192">
        <v>23</v>
      </c>
      <c r="I17" s="185"/>
      <c r="J17" s="128" t="s">
        <v>34</v>
      </c>
      <c r="K17" s="129" t="s">
        <v>66</v>
      </c>
      <c r="L17" s="129" t="s">
        <v>98</v>
      </c>
      <c r="M17" s="130" t="s">
        <v>130</v>
      </c>
      <c r="N17" s="131" t="s">
        <v>162</v>
      </c>
      <c r="O17" s="132" t="s">
        <v>194</v>
      </c>
      <c r="P17" s="199"/>
      <c r="Q17" s="111" t="s">
        <v>242</v>
      </c>
      <c r="R17" s="112" t="s">
        <v>266</v>
      </c>
      <c r="S17" s="113" t="s">
        <v>290</v>
      </c>
      <c r="T17" s="114" t="s">
        <v>314</v>
      </c>
      <c r="U17" s="114" t="s">
        <v>338</v>
      </c>
      <c r="V17" s="115" t="s">
        <v>219</v>
      </c>
      <c r="W17" s="186"/>
      <c r="X17" s="192">
        <v>23</v>
      </c>
      <c r="Z17" s="185">
        <f>IF((MOD($A17,2)=1),(($A17+1)/2)+ROTATION!$B$19-1,(($A17/2)+ROTATION!$B$19-1))</f>
        <v>27</v>
      </c>
      <c r="AA17" s="26" t="str">
        <f t="shared" si="4"/>
        <v>B</v>
      </c>
      <c r="AB17" s="186">
        <f>ROTATION!$B$20+$A17-1</f>
        <v>54</v>
      </c>
      <c r="AC17" s="186">
        <f t="shared" si="5"/>
        <v>11</v>
      </c>
      <c r="AD17" s="183">
        <f t="shared" si="6"/>
        <v>21</v>
      </c>
      <c r="AE17" s="192">
        <f t="shared" si="7"/>
        <v>22</v>
      </c>
    </row>
    <row r="18" spans="1:31" ht="12.75">
      <c r="A18" s="29">
        <f t="shared" si="0"/>
        <v>21</v>
      </c>
      <c r="B18" s="183">
        <f t="shared" si="1"/>
        <v>20</v>
      </c>
      <c r="C18" s="186">
        <f t="shared" si="2"/>
        <v>10</v>
      </c>
      <c r="D18" s="185">
        <f>IF((MOD($A18,2)=1),(($A18+1)/2)+ROTATION!$B$17-1,(($A18/2)+ROTATION!$B$17-1))</f>
        <v>55</v>
      </c>
      <c r="E18" s="186" t="str">
        <f t="shared" si="3"/>
        <v>A</v>
      </c>
      <c r="F18" s="183">
        <f>ROTATION!$B$18+$A18-1</f>
        <v>109</v>
      </c>
      <c r="G18" s="25"/>
      <c r="H18" s="192">
        <v>22</v>
      </c>
      <c r="I18" s="185"/>
      <c r="J18" s="133" t="s">
        <v>33</v>
      </c>
      <c r="K18" s="134" t="s">
        <v>65</v>
      </c>
      <c r="L18" s="134" t="s">
        <v>97</v>
      </c>
      <c r="M18" s="135" t="s">
        <v>129</v>
      </c>
      <c r="N18" s="136" t="s">
        <v>161</v>
      </c>
      <c r="O18" s="137" t="s">
        <v>193</v>
      </c>
      <c r="P18" s="199"/>
      <c r="Q18" s="116" t="s">
        <v>241</v>
      </c>
      <c r="R18" s="117" t="s">
        <v>265</v>
      </c>
      <c r="S18" s="118" t="s">
        <v>289</v>
      </c>
      <c r="T18" s="119" t="s">
        <v>313</v>
      </c>
      <c r="U18" s="119" t="s">
        <v>337</v>
      </c>
      <c r="V18" s="120" t="s">
        <v>218</v>
      </c>
      <c r="W18" s="186"/>
      <c r="X18" s="192">
        <v>22</v>
      </c>
      <c r="Z18" s="185">
        <f>IF((MOD($A18,2)=1),(($A18+1)/2)+ROTATION!$B$19-1,(($A18/2)+ROTATION!$B$19-1))</f>
        <v>27</v>
      </c>
      <c r="AA18" s="26" t="str">
        <f t="shared" si="4"/>
        <v>A</v>
      </c>
      <c r="AB18" s="186">
        <f>ROTATION!$B$20+$A18-1</f>
        <v>53</v>
      </c>
      <c r="AC18" s="186">
        <f t="shared" si="5"/>
        <v>10</v>
      </c>
      <c r="AD18" s="183">
        <f t="shared" si="6"/>
        <v>20</v>
      </c>
      <c r="AE18" s="192">
        <f t="shared" si="7"/>
        <v>21</v>
      </c>
    </row>
    <row r="19" spans="1:31" ht="12.75">
      <c r="A19" s="29">
        <f t="shared" si="0"/>
        <v>20</v>
      </c>
      <c r="B19" s="183">
        <f t="shared" si="1"/>
        <v>19</v>
      </c>
      <c r="C19" s="186">
        <f t="shared" si="2"/>
        <v>10</v>
      </c>
      <c r="D19" s="185">
        <f>IF((MOD($A19,2)=1),(($A19+1)/2)+ROTATION!$B$17-1,(($A19/2)+ROTATION!$B$17-1))</f>
        <v>54</v>
      </c>
      <c r="E19" s="186" t="str">
        <f t="shared" si="3"/>
        <v>B</v>
      </c>
      <c r="F19" s="183">
        <f>ROTATION!$B$18+$A19-1</f>
        <v>108</v>
      </c>
      <c r="G19" s="25"/>
      <c r="H19" s="192">
        <v>21</v>
      </c>
      <c r="I19" s="185"/>
      <c r="J19" s="133" t="s">
        <v>32</v>
      </c>
      <c r="K19" s="134" t="s">
        <v>64</v>
      </c>
      <c r="L19" s="134" t="s">
        <v>96</v>
      </c>
      <c r="M19" s="135" t="s">
        <v>128</v>
      </c>
      <c r="N19" s="138" t="s">
        <v>160</v>
      </c>
      <c r="O19" s="139" t="s">
        <v>192</v>
      </c>
      <c r="P19" s="199"/>
      <c r="Q19" s="121" t="s">
        <v>240</v>
      </c>
      <c r="R19" s="122" t="s">
        <v>264</v>
      </c>
      <c r="S19" s="118" t="s">
        <v>288</v>
      </c>
      <c r="T19" s="119" t="s">
        <v>312</v>
      </c>
      <c r="U19" s="119" t="s">
        <v>336</v>
      </c>
      <c r="V19" s="120" t="s">
        <v>217</v>
      </c>
      <c r="W19" s="186"/>
      <c r="X19" s="192">
        <v>21</v>
      </c>
      <c r="Z19" s="185">
        <f>IF((MOD($A19,2)=1),(($A19+1)/2)+ROTATION!$B$19-1,(($A19/2)+ROTATION!$B$19-1))</f>
        <v>26</v>
      </c>
      <c r="AA19" s="26" t="str">
        <f t="shared" si="4"/>
        <v>B</v>
      </c>
      <c r="AB19" s="186">
        <f>ROTATION!$B$20+$A19-1</f>
        <v>52</v>
      </c>
      <c r="AC19" s="186">
        <f t="shared" si="5"/>
        <v>10</v>
      </c>
      <c r="AD19" s="183">
        <f t="shared" si="6"/>
        <v>19</v>
      </c>
      <c r="AE19" s="192">
        <f t="shared" si="7"/>
        <v>20</v>
      </c>
    </row>
    <row r="20" spans="1:31" ht="12.75">
      <c r="A20" s="29">
        <f t="shared" si="0"/>
        <v>19</v>
      </c>
      <c r="B20" s="183">
        <f t="shared" si="1"/>
        <v>18</v>
      </c>
      <c r="C20" s="186">
        <f t="shared" si="2"/>
        <v>9</v>
      </c>
      <c r="D20" s="185">
        <f>IF((MOD($A20,2)=1),(($A20+1)/2)+ROTATION!$B$17-1,(($A20/2)+ROTATION!$B$17-1))</f>
        <v>54</v>
      </c>
      <c r="E20" s="186" t="str">
        <f t="shared" si="3"/>
        <v>A</v>
      </c>
      <c r="F20" s="183">
        <f>ROTATION!$B$18+$A20-1</f>
        <v>107</v>
      </c>
      <c r="G20" s="25"/>
      <c r="H20" s="192">
        <v>20</v>
      </c>
      <c r="I20" s="185"/>
      <c r="J20" s="133" t="s">
        <v>31</v>
      </c>
      <c r="K20" s="134" t="s">
        <v>63</v>
      </c>
      <c r="L20" s="134" t="s">
        <v>95</v>
      </c>
      <c r="M20" s="135" t="s">
        <v>127</v>
      </c>
      <c r="N20" s="136" t="s">
        <v>159</v>
      </c>
      <c r="O20" s="137" t="s">
        <v>191</v>
      </c>
      <c r="P20" s="199"/>
      <c r="Q20" s="116" t="s">
        <v>239</v>
      </c>
      <c r="R20" s="117" t="s">
        <v>263</v>
      </c>
      <c r="S20" s="118" t="s">
        <v>287</v>
      </c>
      <c r="T20" s="119" t="s">
        <v>311</v>
      </c>
      <c r="U20" s="119" t="s">
        <v>335</v>
      </c>
      <c r="V20" s="120" t="s">
        <v>216</v>
      </c>
      <c r="W20" s="186"/>
      <c r="X20" s="192">
        <v>20</v>
      </c>
      <c r="Z20" s="185">
        <f>IF((MOD($A20,2)=1),(($A20+1)/2)+ROTATION!$B$19-1,(($A20/2)+ROTATION!$B$19-1))</f>
        <v>26</v>
      </c>
      <c r="AA20" s="26" t="str">
        <f t="shared" si="4"/>
        <v>A</v>
      </c>
      <c r="AB20" s="186">
        <f>ROTATION!$B$20+$A20-1</f>
        <v>51</v>
      </c>
      <c r="AC20" s="186">
        <f t="shared" si="5"/>
        <v>9</v>
      </c>
      <c r="AD20" s="183">
        <f t="shared" si="6"/>
        <v>18</v>
      </c>
      <c r="AE20" s="192">
        <f t="shared" si="7"/>
        <v>19</v>
      </c>
    </row>
    <row r="21" spans="1:31" ht="12.75">
      <c r="A21" s="29">
        <f t="shared" si="0"/>
        <v>18</v>
      </c>
      <c r="B21" s="183">
        <f t="shared" si="1"/>
        <v>17</v>
      </c>
      <c r="C21" s="186">
        <f t="shared" si="2"/>
        <v>9</v>
      </c>
      <c r="D21" s="185">
        <f>IF((MOD($A21,2)=1),(($A21+1)/2)+ROTATION!$B$17-1,(($A21/2)+ROTATION!$B$17-1))</f>
        <v>53</v>
      </c>
      <c r="E21" s="186" t="str">
        <f t="shared" si="3"/>
        <v>B</v>
      </c>
      <c r="F21" s="183">
        <f>ROTATION!$B$18+$A21-1</f>
        <v>106</v>
      </c>
      <c r="G21" s="25"/>
      <c r="H21" s="192">
        <v>19</v>
      </c>
      <c r="I21" s="185"/>
      <c r="J21" s="133" t="s">
        <v>30</v>
      </c>
      <c r="K21" s="134" t="s">
        <v>62</v>
      </c>
      <c r="L21" s="134" t="s">
        <v>94</v>
      </c>
      <c r="M21" s="135" t="s">
        <v>126</v>
      </c>
      <c r="N21" s="138" t="s">
        <v>158</v>
      </c>
      <c r="O21" s="139" t="s">
        <v>190</v>
      </c>
      <c r="P21" s="199"/>
      <c r="Q21" s="121" t="s">
        <v>238</v>
      </c>
      <c r="R21" s="122" t="s">
        <v>262</v>
      </c>
      <c r="S21" s="118" t="s">
        <v>286</v>
      </c>
      <c r="T21" s="119" t="s">
        <v>310</v>
      </c>
      <c r="U21" s="119" t="s">
        <v>334</v>
      </c>
      <c r="V21" s="120" t="s">
        <v>215</v>
      </c>
      <c r="W21" s="186"/>
      <c r="X21" s="192">
        <v>19</v>
      </c>
      <c r="Z21" s="185">
        <f>IF((MOD($A21,2)=1),(($A21+1)/2)+ROTATION!$B$19-1,(($A21/2)+ROTATION!$B$19-1))</f>
        <v>25</v>
      </c>
      <c r="AA21" s="26" t="str">
        <f t="shared" si="4"/>
        <v>B</v>
      </c>
      <c r="AB21" s="186">
        <f>ROTATION!$B$20+$A21-1</f>
        <v>50</v>
      </c>
      <c r="AC21" s="186">
        <f t="shared" si="5"/>
        <v>9</v>
      </c>
      <c r="AD21" s="183">
        <f t="shared" si="6"/>
        <v>17</v>
      </c>
      <c r="AE21" s="192">
        <f t="shared" si="7"/>
        <v>18</v>
      </c>
    </row>
    <row r="22" spans="1:31" ht="12.75">
      <c r="A22" s="29">
        <f t="shared" si="0"/>
        <v>17</v>
      </c>
      <c r="B22" s="183">
        <f t="shared" si="1"/>
        <v>16</v>
      </c>
      <c r="C22" s="186">
        <f t="shared" si="2"/>
        <v>8</v>
      </c>
      <c r="D22" s="185">
        <f>IF((MOD($A22,2)=1),(($A22+1)/2)+ROTATION!$B$17-1,(($A22/2)+ROTATION!$B$17-1))</f>
        <v>53</v>
      </c>
      <c r="E22" s="186" t="str">
        <f t="shared" si="3"/>
        <v>A</v>
      </c>
      <c r="F22" s="183">
        <f>ROTATION!$B$18+$A22-1</f>
        <v>105</v>
      </c>
      <c r="G22" s="25"/>
      <c r="H22" s="192">
        <v>18</v>
      </c>
      <c r="I22" s="185"/>
      <c r="J22" s="133" t="s">
        <v>29</v>
      </c>
      <c r="K22" s="134" t="s">
        <v>61</v>
      </c>
      <c r="L22" s="134" t="s">
        <v>93</v>
      </c>
      <c r="M22" s="135" t="s">
        <v>125</v>
      </c>
      <c r="N22" s="136" t="s">
        <v>157</v>
      </c>
      <c r="O22" s="137" t="s">
        <v>189</v>
      </c>
      <c r="P22" s="199"/>
      <c r="Q22" s="116" t="s">
        <v>237</v>
      </c>
      <c r="R22" s="117" t="s">
        <v>261</v>
      </c>
      <c r="S22" s="118" t="s">
        <v>285</v>
      </c>
      <c r="T22" s="119" t="s">
        <v>309</v>
      </c>
      <c r="U22" s="119" t="s">
        <v>333</v>
      </c>
      <c r="V22" s="120" t="s">
        <v>214</v>
      </c>
      <c r="W22" s="186"/>
      <c r="X22" s="192">
        <v>18</v>
      </c>
      <c r="Z22" s="185">
        <f>IF((MOD($A22,2)=1),(($A22+1)/2)+ROTATION!$B$19-1,(($A22/2)+ROTATION!$B$19-1))</f>
        <v>25</v>
      </c>
      <c r="AA22" s="26" t="str">
        <f t="shared" si="4"/>
        <v>A</v>
      </c>
      <c r="AB22" s="186">
        <f>ROTATION!$B$20+$A22-1</f>
        <v>49</v>
      </c>
      <c r="AC22" s="186">
        <f t="shared" si="5"/>
        <v>8</v>
      </c>
      <c r="AD22" s="183">
        <f t="shared" si="6"/>
        <v>16</v>
      </c>
      <c r="AE22" s="192">
        <f t="shared" si="7"/>
        <v>17</v>
      </c>
    </row>
    <row r="23" spans="1:31" ht="12.75">
      <c r="A23" s="29">
        <f t="shared" si="0"/>
        <v>16</v>
      </c>
      <c r="B23" s="183">
        <f t="shared" si="1"/>
        <v>15</v>
      </c>
      <c r="C23" s="186">
        <f t="shared" si="2"/>
        <v>8</v>
      </c>
      <c r="D23" s="185">
        <f>IF((MOD($A23,2)=1),(($A23+1)/2)+ROTATION!$B$17-1,(($A23/2)+ROTATION!$B$17-1))</f>
        <v>52</v>
      </c>
      <c r="E23" s="186" t="str">
        <f t="shared" si="3"/>
        <v>B</v>
      </c>
      <c r="F23" s="183">
        <f>ROTATION!$B$18+$A23-1</f>
        <v>104</v>
      </c>
      <c r="G23" s="25"/>
      <c r="H23" s="192">
        <v>17</v>
      </c>
      <c r="I23" s="185"/>
      <c r="J23" s="133" t="s">
        <v>28</v>
      </c>
      <c r="K23" s="134" t="s">
        <v>60</v>
      </c>
      <c r="L23" s="134" t="s">
        <v>92</v>
      </c>
      <c r="M23" s="135" t="s">
        <v>124</v>
      </c>
      <c r="N23" s="138" t="s">
        <v>156</v>
      </c>
      <c r="O23" s="139" t="s">
        <v>188</v>
      </c>
      <c r="P23" s="199"/>
      <c r="Q23" s="121" t="s">
        <v>236</v>
      </c>
      <c r="R23" s="122" t="s">
        <v>260</v>
      </c>
      <c r="S23" s="118" t="s">
        <v>284</v>
      </c>
      <c r="T23" s="119" t="s">
        <v>308</v>
      </c>
      <c r="U23" s="119" t="s">
        <v>332</v>
      </c>
      <c r="V23" s="120" t="s">
        <v>213</v>
      </c>
      <c r="W23" s="186"/>
      <c r="X23" s="192">
        <v>17</v>
      </c>
      <c r="Z23" s="185">
        <f>IF((MOD($A23,2)=1),(($A23+1)/2)+ROTATION!$B$19-1,(($A23/2)+ROTATION!$B$19-1))</f>
        <v>24</v>
      </c>
      <c r="AA23" s="26" t="str">
        <f t="shared" si="4"/>
        <v>B</v>
      </c>
      <c r="AB23" s="186">
        <f>ROTATION!$B$20+$A23-1</f>
        <v>48</v>
      </c>
      <c r="AC23" s="186">
        <f t="shared" si="5"/>
        <v>8</v>
      </c>
      <c r="AD23" s="183">
        <f t="shared" si="6"/>
        <v>15</v>
      </c>
      <c r="AE23" s="192">
        <f t="shared" si="7"/>
        <v>16</v>
      </c>
    </row>
    <row r="24" spans="1:31" ht="13.5" thickBot="1">
      <c r="A24" s="29">
        <f t="shared" si="0"/>
        <v>15</v>
      </c>
      <c r="B24" s="183">
        <f t="shared" si="1"/>
        <v>14</v>
      </c>
      <c r="C24" s="186">
        <f t="shared" si="2"/>
        <v>7</v>
      </c>
      <c r="D24" s="185">
        <f>IF((MOD($A24,2)=1),(($A24+1)/2)+ROTATION!$B$17-1,(($A24/2)+ROTATION!$B$17-1))</f>
        <v>52</v>
      </c>
      <c r="E24" s="186" t="str">
        <f t="shared" si="3"/>
        <v>A</v>
      </c>
      <c r="F24" s="183">
        <f>ROTATION!$B$18+$A24-1</f>
        <v>103</v>
      </c>
      <c r="G24" s="25"/>
      <c r="H24" s="192">
        <v>16</v>
      </c>
      <c r="I24" s="185"/>
      <c r="J24" s="140" t="s">
        <v>27</v>
      </c>
      <c r="K24" s="141" t="s">
        <v>59</v>
      </c>
      <c r="L24" s="141" t="s">
        <v>91</v>
      </c>
      <c r="M24" s="142" t="s">
        <v>123</v>
      </c>
      <c r="N24" s="143" t="s">
        <v>155</v>
      </c>
      <c r="O24" s="144" t="s">
        <v>187</v>
      </c>
      <c r="P24" s="199"/>
      <c r="Q24" s="123" t="s">
        <v>235</v>
      </c>
      <c r="R24" s="124" t="s">
        <v>259</v>
      </c>
      <c r="S24" s="125" t="s">
        <v>283</v>
      </c>
      <c r="T24" s="126" t="s">
        <v>307</v>
      </c>
      <c r="U24" s="126" t="s">
        <v>331</v>
      </c>
      <c r="V24" s="127" t="s">
        <v>204</v>
      </c>
      <c r="W24" s="186"/>
      <c r="X24" s="192">
        <v>16</v>
      </c>
      <c r="Z24" s="185">
        <f>IF((MOD($A24,2)=1),(($A24+1)/2)+ROTATION!$B$19-1,(($A24/2)+ROTATION!$B$19-1))</f>
        <v>24</v>
      </c>
      <c r="AA24" s="26" t="str">
        <f t="shared" si="4"/>
        <v>A</v>
      </c>
      <c r="AB24" s="186">
        <f>ROTATION!$B$20+$A24-1</f>
        <v>47</v>
      </c>
      <c r="AC24" s="186">
        <f t="shared" si="5"/>
        <v>7</v>
      </c>
      <c r="AD24" s="183">
        <f t="shared" si="6"/>
        <v>14</v>
      </c>
      <c r="AE24" s="192">
        <f t="shared" si="7"/>
        <v>15</v>
      </c>
    </row>
    <row r="25" spans="1:31" ht="12.75">
      <c r="A25" s="29">
        <f t="shared" si="0"/>
        <v>14</v>
      </c>
      <c r="B25" s="183">
        <f t="shared" si="1"/>
        <v>13</v>
      </c>
      <c r="C25" s="186">
        <f t="shared" si="2"/>
        <v>7</v>
      </c>
      <c r="D25" s="185">
        <f>IF((MOD($A25,2)=1),(($A25+1)/2)+ROTATION!$B$17-1,(($A25/2)+ROTATION!$B$17-1))</f>
        <v>51</v>
      </c>
      <c r="E25" s="186" t="str">
        <f t="shared" si="3"/>
        <v>B</v>
      </c>
      <c r="F25" s="183">
        <f>ROTATION!$B$18+$A25-1</f>
        <v>102</v>
      </c>
      <c r="G25" s="25"/>
      <c r="H25" s="192">
        <v>15</v>
      </c>
      <c r="I25" s="185"/>
      <c r="J25" s="46" t="s">
        <v>26</v>
      </c>
      <c r="K25" s="47" t="s">
        <v>58</v>
      </c>
      <c r="L25" s="47" t="s">
        <v>90</v>
      </c>
      <c r="M25" s="48" t="s">
        <v>122</v>
      </c>
      <c r="N25" s="49" t="s">
        <v>154</v>
      </c>
      <c r="O25" s="50" t="s">
        <v>186</v>
      </c>
      <c r="P25" s="197"/>
      <c r="Q25" s="59" t="s">
        <v>234</v>
      </c>
      <c r="R25" s="60" t="s">
        <v>258</v>
      </c>
      <c r="S25" s="61" t="s">
        <v>282</v>
      </c>
      <c r="T25" s="62" t="s">
        <v>306</v>
      </c>
      <c r="U25" s="62" t="s">
        <v>330</v>
      </c>
      <c r="V25" s="63" t="s">
        <v>212</v>
      </c>
      <c r="W25" s="186"/>
      <c r="X25" s="192">
        <v>15</v>
      </c>
      <c r="Z25" s="185">
        <f>IF((MOD($A25,2)=1),(($A25+1)/2)+ROTATION!$B$19-1,(($A25/2)+ROTATION!$B$19-1))</f>
        <v>23</v>
      </c>
      <c r="AA25" s="26" t="str">
        <f t="shared" si="4"/>
        <v>B</v>
      </c>
      <c r="AB25" s="186">
        <f>ROTATION!$B$20+$A25-1</f>
        <v>46</v>
      </c>
      <c r="AC25" s="186">
        <f t="shared" si="5"/>
        <v>7</v>
      </c>
      <c r="AD25" s="183">
        <f t="shared" si="6"/>
        <v>13</v>
      </c>
      <c r="AE25" s="192">
        <f t="shared" si="7"/>
        <v>14</v>
      </c>
    </row>
    <row r="26" spans="1:31" ht="12.75">
      <c r="A26" s="29">
        <f t="shared" si="0"/>
        <v>13</v>
      </c>
      <c r="B26" s="183">
        <f t="shared" si="1"/>
        <v>12</v>
      </c>
      <c r="C26" s="186">
        <f t="shared" si="2"/>
        <v>6</v>
      </c>
      <c r="D26" s="185">
        <f>IF((MOD($A26,2)=1),(($A26+1)/2)+ROTATION!$B$17-1,(($A26/2)+ROTATION!$B$17-1))</f>
        <v>51</v>
      </c>
      <c r="E26" s="186" t="str">
        <f t="shared" si="3"/>
        <v>A</v>
      </c>
      <c r="F26" s="183">
        <f>ROTATION!$B$18+$A26-1</f>
        <v>101</v>
      </c>
      <c r="G26" s="25"/>
      <c r="H26" s="192">
        <v>14</v>
      </c>
      <c r="I26" s="185"/>
      <c r="J26" s="51" t="s">
        <v>25</v>
      </c>
      <c r="K26" s="38" t="s">
        <v>57</v>
      </c>
      <c r="L26" s="38" t="s">
        <v>89</v>
      </c>
      <c r="M26" s="39" t="s">
        <v>121</v>
      </c>
      <c r="N26" s="45" t="s">
        <v>153</v>
      </c>
      <c r="O26" s="52" t="s">
        <v>185</v>
      </c>
      <c r="P26" s="197"/>
      <c r="Q26" s="64" t="s">
        <v>233</v>
      </c>
      <c r="R26" s="43" t="s">
        <v>257</v>
      </c>
      <c r="S26" s="35" t="s">
        <v>281</v>
      </c>
      <c r="T26" s="36" t="s">
        <v>305</v>
      </c>
      <c r="U26" s="36" t="s">
        <v>329</v>
      </c>
      <c r="V26" s="65" t="s">
        <v>211</v>
      </c>
      <c r="W26" s="186"/>
      <c r="X26" s="192">
        <v>14</v>
      </c>
      <c r="Z26" s="185">
        <f>IF((MOD($A26,2)=1),(($A26+1)/2)+ROTATION!$B$19-1,(($A26/2)+ROTATION!$B$19-1))</f>
        <v>23</v>
      </c>
      <c r="AA26" s="26" t="str">
        <f t="shared" si="4"/>
        <v>A</v>
      </c>
      <c r="AB26" s="186">
        <f>ROTATION!$B$20+$A26-1</f>
        <v>45</v>
      </c>
      <c r="AC26" s="186">
        <f t="shared" si="5"/>
        <v>6</v>
      </c>
      <c r="AD26" s="183">
        <f t="shared" si="6"/>
        <v>12</v>
      </c>
      <c r="AE26" s="192">
        <f t="shared" si="7"/>
        <v>13</v>
      </c>
    </row>
    <row r="27" spans="1:31" ht="12.75">
      <c r="A27" s="29">
        <f t="shared" si="0"/>
        <v>12</v>
      </c>
      <c r="B27" s="183">
        <f t="shared" si="1"/>
        <v>11</v>
      </c>
      <c r="C27" s="186">
        <f t="shared" si="2"/>
        <v>6</v>
      </c>
      <c r="D27" s="185">
        <f>IF((MOD($A27,2)=1),(($A27+1)/2)+ROTATION!$B$17-1,(($A27/2)+ROTATION!$B$17-1))</f>
        <v>50</v>
      </c>
      <c r="E27" s="186" t="str">
        <f t="shared" si="3"/>
        <v>B</v>
      </c>
      <c r="F27" s="183">
        <f>ROTATION!$B$18+$A27-1</f>
        <v>100</v>
      </c>
      <c r="G27" s="25"/>
      <c r="H27" s="192">
        <v>13</v>
      </c>
      <c r="I27" s="185"/>
      <c r="J27" s="51" t="s">
        <v>24</v>
      </c>
      <c r="K27" s="38" t="s">
        <v>56</v>
      </c>
      <c r="L27" s="38" t="s">
        <v>88</v>
      </c>
      <c r="M27" s="39" t="s">
        <v>120</v>
      </c>
      <c r="N27" s="44" t="s">
        <v>152</v>
      </c>
      <c r="O27" s="53" t="s">
        <v>184</v>
      </c>
      <c r="P27" s="197"/>
      <c r="Q27" s="66" t="s">
        <v>232</v>
      </c>
      <c r="R27" s="41" t="s">
        <v>256</v>
      </c>
      <c r="S27" s="35" t="s">
        <v>280</v>
      </c>
      <c r="T27" s="36" t="s">
        <v>304</v>
      </c>
      <c r="U27" s="36" t="s">
        <v>328</v>
      </c>
      <c r="V27" s="65" t="s">
        <v>210</v>
      </c>
      <c r="W27" s="186"/>
      <c r="X27" s="192">
        <v>13</v>
      </c>
      <c r="Z27" s="185">
        <f>IF((MOD($A27,2)=1),(($A27+1)/2)+ROTATION!$B$19-1,(($A27/2)+ROTATION!$B$19-1))</f>
        <v>22</v>
      </c>
      <c r="AA27" s="26" t="str">
        <f t="shared" si="4"/>
        <v>B</v>
      </c>
      <c r="AB27" s="186">
        <f>ROTATION!$B$20+$A27-1</f>
        <v>44</v>
      </c>
      <c r="AC27" s="186">
        <f t="shared" si="5"/>
        <v>6</v>
      </c>
      <c r="AD27" s="183">
        <f t="shared" si="6"/>
        <v>11</v>
      </c>
      <c r="AE27" s="192">
        <f t="shared" si="7"/>
        <v>12</v>
      </c>
    </row>
    <row r="28" spans="1:31" ht="12.75">
      <c r="A28" s="29">
        <f t="shared" si="0"/>
        <v>11</v>
      </c>
      <c r="B28" s="183">
        <f t="shared" si="1"/>
        <v>10</v>
      </c>
      <c r="C28" s="186">
        <f t="shared" si="2"/>
        <v>5</v>
      </c>
      <c r="D28" s="185">
        <f>IF((MOD($A28,2)=1),(($A28+1)/2)+ROTATION!$B$17-1,(($A28/2)+ROTATION!$B$17-1))</f>
        <v>50</v>
      </c>
      <c r="E28" s="186" t="str">
        <f t="shared" si="3"/>
        <v>A</v>
      </c>
      <c r="F28" s="183">
        <f>ROTATION!$B$18+$A28-1</f>
        <v>99</v>
      </c>
      <c r="G28" s="25"/>
      <c r="H28" s="192">
        <v>12</v>
      </c>
      <c r="I28" s="185"/>
      <c r="J28" s="51" t="s">
        <v>23</v>
      </c>
      <c r="K28" s="38" t="s">
        <v>55</v>
      </c>
      <c r="L28" s="38" t="s">
        <v>87</v>
      </c>
      <c r="M28" s="39" t="s">
        <v>119</v>
      </c>
      <c r="N28" s="45" t="s">
        <v>151</v>
      </c>
      <c r="O28" s="52" t="s">
        <v>183</v>
      </c>
      <c r="P28" s="197"/>
      <c r="Q28" s="64" t="s">
        <v>231</v>
      </c>
      <c r="R28" s="43" t="s">
        <v>255</v>
      </c>
      <c r="S28" s="35" t="s">
        <v>279</v>
      </c>
      <c r="T28" s="36" t="s">
        <v>303</v>
      </c>
      <c r="U28" s="36" t="s">
        <v>327</v>
      </c>
      <c r="V28" s="65" t="s">
        <v>209</v>
      </c>
      <c r="W28" s="186"/>
      <c r="X28" s="192">
        <v>12</v>
      </c>
      <c r="Z28" s="185">
        <f>IF((MOD($A28,2)=1),(($A28+1)/2)+ROTATION!$B$19-1,(($A28/2)+ROTATION!$B$19-1))</f>
        <v>22</v>
      </c>
      <c r="AA28" s="26" t="str">
        <f t="shared" si="4"/>
        <v>A</v>
      </c>
      <c r="AB28" s="186">
        <f>ROTATION!$B$20+$A28-1</f>
        <v>43</v>
      </c>
      <c r="AC28" s="186">
        <f t="shared" si="5"/>
        <v>5</v>
      </c>
      <c r="AD28" s="183">
        <f t="shared" si="6"/>
        <v>10</v>
      </c>
      <c r="AE28" s="192">
        <f t="shared" si="7"/>
        <v>11</v>
      </c>
    </row>
    <row r="29" spans="1:31" ht="12.75">
      <c r="A29" s="29">
        <f t="shared" si="0"/>
        <v>10</v>
      </c>
      <c r="B29" s="183">
        <f t="shared" si="1"/>
        <v>9</v>
      </c>
      <c r="C29" s="186">
        <f t="shared" si="2"/>
        <v>5</v>
      </c>
      <c r="D29" s="185">
        <f>IF((MOD($A29,2)=1),(($A29+1)/2)+ROTATION!$B$17-1,(($A29/2)+ROTATION!$B$17-1))</f>
        <v>49</v>
      </c>
      <c r="E29" s="186" t="str">
        <f t="shared" si="3"/>
        <v>B</v>
      </c>
      <c r="F29" s="183">
        <f>ROTATION!$B$18+$A29-1</f>
        <v>98</v>
      </c>
      <c r="G29" s="25"/>
      <c r="H29" s="192">
        <v>11</v>
      </c>
      <c r="I29" s="185"/>
      <c r="J29" s="51" t="s">
        <v>22</v>
      </c>
      <c r="K29" s="38" t="s">
        <v>54</v>
      </c>
      <c r="L29" s="38" t="s">
        <v>86</v>
      </c>
      <c r="M29" s="39" t="s">
        <v>118</v>
      </c>
      <c r="N29" s="44" t="s">
        <v>150</v>
      </c>
      <c r="O29" s="53" t="s">
        <v>182</v>
      </c>
      <c r="P29" s="197"/>
      <c r="Q29" s="66" t="s">
        <v>230</v>
      </c>
      <c r="R29" s="41" t="s">
        <v>254</v>
      </c>
      <c r="S29" s="35" t="s">
        <v>278</v>
      </c>
      <c r="T29" s="36" t="s">
        <v>302</v>
      </c>
      <c r="U29" s="36" t="s">
        <v>326</v>
      </c>
      <c r="V29" s="65" t="s">
        <v>208</v>
      </c>
      <c r="W29" s="186"/>
      <c r="X29" s="192">
        <v>11</v>
      </c>
      <c r="Z29" s="185">
        <f>IF((MOD($A29,2)=1),(($A29+1)/2)+ROTATION!$B$19-1,(($A29/2)+ROTATION!$B$19-1))</f>
        <v>21</v>
      </c>
      <c r="AA29" s="26" t="str">
        <f t="shared" si="4"/>
        <v>B</v>
      </c>
      <c r="AB29" s="186">
        <f>ROTATION!$B$20+$A29-1</f>
        <v>42</v>
      </c>
      <c r="AC29" s="186">
        <f t="shared" si="5"/>
        <v>5</v>
      </c>
      <c r="AD29" s="183">
        <f t="shared" si="6"/>
        <v>9</v>
      </c>
      <c r="AE29" s="192">
        <f t="shared" si="7"/>
        <v>10</v>
      </c>
    </row>
    <row r="30" spans="1:31" ht="12.75">
      <c r="A30" s="29">
        <f t="shared" si="0"/>
        <v>9</v>
      </c>
      <c r="B30" s="183">
        <f t="shared" si="1"/>
        <v>8</v>
      </c>
      <c r="C30" s="186">
        <f t="shared" si="2"/>
        <v>4</v>
      </c>
      <c r="D30" s="185">
        <f>IF((MOD($A30,2)=1),(($A30+1)/2)+ROTATION!$B$17-1,(($A30/2)+ROTATION!$B$17-1))</f>
        <v>49</v>
      </c>
      <c r="E30" s="186" t="str">
        <f t="shared" si="3"/>
        <v>A</v>
      </c>
      <c r="F30" s="183">
        <f>ROTATION!$B$18+$A30-1</f>
        <v>97</v>
      </c>
      <c r="G30" s="25"/>
      <c r="H30" s="192">
        <v>10</v>
      </c>
      <c r="I30" s="185"/>
      <c r="J30" s="51" t="s">
        <v>21</v>
      </c>
      <c r="K30" s="38" t="s">
        <v>53</v>
      </c>
      <c r="L30" s="38" t="s">
        <v>85</v>
      </c>
      <c r="M30" s="39" t="s">
        <v>117</v>
      </c>
      <c r="N30" s="45" t="s">
        <v>149</v>
      </c>
      <c r="O30" s="52" t="s">
        <v>181</v>
      </c>
      <c r="P30" s="197"/>
      <c r="Q30" s="64" t="s">
        <v>229</v>
      </c>
      <c r="R30" s="43" t="s">
        <v>253</v>
      </c>
      <c r="S30" s="35" t="s">
        <v>277</v>
      </c>
      <c r="T30" s="36" t="s">
        <v>301</v>
      </c>
      <c r="U30" s="36" t="s">
        <v>325</v>
      </c>
      <c r="V30" s="65" t="s">
        <v>207</v>
      </c>
      <c r="W30" s="186"/>
      <c r="X30" s="192">
        <v>10</v>
      </c>
      <c r="Z30" s="185">
        <f>IF((MOD($A30,2)=1),(($A30+1)/2)+ROTATION!$B$19-1,(($A30/2)+ROTATION!$B$19-1))</f>
        <v>21</v>
      </c>
      <c r="AA30" s="26" t="str">
        <f t="shared" si="4"/>
        <v>A</v>
      </c>
      <c r="AB30" s="186">
        <f>ROTATION!$B$20+$A30-1</f>
        <v>41</v>
      </c>
      <c r="AC30" s="186">
        <f t="shared" si="5"/>
        <v>4</v>
      </c>
      <c r="AD30" s="183">
        <f t="shared" si="6"/>
        <v>8</v>
      </c>
      <c r="AE30" s="192">
        <f t="shared" si="7"/>
        <v>9</v>
      </c>
    </row>
    <row r="31" spans="1:31" ht="12.75">
      <c r="A31" s="29">
        <f t="shared" si="0"/>
        <v>8</v>
      </c>
      <c r="B31" s="183">
        <f t="shared" si="1"/>
        <v>7</v>
      </c>
      <c r="C31" s="186">
        <f t="shared" si="2"/>
        <v>4</v>
      </c>
      <c r="D31" s="185">
        <f>IF((MOD($A31,2)=1),(($A31+1)/2)+ROTATION!$B$17-1,(($A31/2)+ROTATION!$B$17-1))</f>
        <v>48</v>
      </c>
      <c r="E31" s="186" t="str">
        <f t="shared" si="3"/>
        <v>B</v>
      </c>
      <c r="F31" s="183">
        <f>ROTATION!$B$18+$A31-1</f>
        <v>96</v>
      </c>
      <c r="G31" s="25"/>
      <c r="H31" s="192">
        <v>9</v>
      </c>
      <c r="I31" s="185"/>
      <c r="J31" s="51" t="s">
        <v>20</v>
      </c>
      <c r="K31" s="38" t="s">
        <v>52</v>
      </c>
      <c r="L31" s="38" t="s">
        <v>84</v>
      </c>
      <c r="M31" s="39" t="s">
        <v>116</v>
      </c>
      <c r="N31" s="44" t="s">
        <v>148</v>
      </c>
      <c r="O31" s="53" t="s">
        <v>180</v>
      </c>
      <c r="P31" s="197"/>
      <c r="Q31" s="66" t="s">
        <v>228</v>
      </c>
      <c r="R31" s="41" t="s">
        <v>252</v>
      </c>
      <c r="S31" s="35" t="s">
        <v>276</v>
      </c>
      <c r="T31" s="36" t="s">
        <v>300</v>
      </c>
      <c r="U31" s="36" t="s">
        <v>324</v>
      </c>
      <c r="V31" s="65" t="s">
        <v>206</v>
      </c>
      <c r="W31" s="186"/>
      <c r="X31" s="192">
        <v>9</v>
      </c>
      <c r="Z31" s="185">
        <f>IF((MOD($A31,2)=1),(($A31+1)/2)+ROTATION!$B$19-1,(($A31/2)+ROTATION!$B$19-1))</f>
        <v>20</v>
      </c>
      <c r="AA31" s="26" t="str">
        <f t="shared" si="4"/>
        <v>B</v>
      </c>
      <c r="AB31" s="186">
        <f>ROTATION!$B$20+$A31-1</f>
        <v>40</v>
      </c>
      <c r="AC31" s="186">
        <f t="shared" si="5"/>
        <v>4</v>
      </c>
      <c r="AD31" s="183">
        <f t="shared" si="6"/>
        <v>7</v>
      </c>
      <c r="AE31" s="192">
        <f t="shared" si="7"/>
        <v>8</v>
      </c>
    </row>
    <row r="32" spans="1:31" ht="13.5" thickBot="1">
      <c r="A32" s="29">
        <f t="shared" si="0"/>
        <v>7</v>
      </c>
      <c r="B32" s="183">
        <f t="shared" si="1"/>
        <v>6</v>
      </c>
      <c r="C32" s="186">
        <f t="shared" si="2"/>
        <v>3</v>
      </c>
      <c r="D32" s="185">
        <f>IF((MOD($A32,2)=1),(($A32+1)/2)+ROTATION!$B$17-1,(($A32/2)+ROTATION!$B$17-1))</f>
        <v>48</v>
      </c>
      <c r="E32" s="186" t="str">
        <f t="shared" si="3"/>
        <v>A</v>
      </c>
      <c r="F32" s="183">
        <f>ROTATION!$B$18+$A32-1</f>
        <v>95</v>
      </c>
      <c r="G32" s="25"/>
      <c r="H32" s="192">
        <v>8</v>
      </c>
      <c r="I32" s="185"/>
      <c r="J32" s="54" t="s">
        <v>19</v>
      </c>
      <c r="K32" s="55" t="s">
        <v>51</v>
      </c>
      <c r="L32" s="55" t="s">
        <v>83</v>
      </c>
      <c r="M32" s="56" t="s">
        <v>115</v>
      </c>
      <c r="N32" s="57" t="s">
        <v>147</v>
      </c>
      <c r="O32" s="58" t="s">
        <v>179</v>
      </c>
      <c r="P32" s="197"/>
      <c r="Q32" s="67" t="s">
        <v>227</v>
      </c>
      <c r="R32" s="68" t="s">
        <v>251</v>
      </c>
      <c r="S32" s="69" t="s">
        <v>275</v>
      </c>
      <c r="T32" s="70" t="s">
        <v>299</v>
      </c>
      <c r="U32" s="70" t="s">
        <v>323</v>
      </c>
      <c r="V32" s="71" t="s">
        <v>203</v>
      </c>
      <c r="W32" s="186"/>
      <c r="X32" s="192">
        <v>8</v>
      </c>
      <c r="Z32" s="185">
        <f>IF((MOD($A32,2)=1),(($A32+1)/2)+ROTATION!$B$19-1,(($A32/2)+ROTATION!$B$19-1))</f>
        <v>20</v>
      </c>
      <c r="AA32" s="26" t="str">
        <f t="shared" si="4"/>
        <v>A</v>
      </c>
      <c r="AB32" s="186">
        <f>ROTATION!$B$20+$A32-1</f>
        <v>39</v>
      </c>
      <c r="AC32" s="186">
        <f t="shared" si="5"/>
        <v>3</v>
      </c>
      <c r="AD32" s="183">
        <f t="shared" si="6"/>
        <v>6</v>
      </c>
      <c r="AE32" s="192">
        <f t="shared" si="7"/>
        <v>7</v>
      </c>
    </row>
    <row r="33" spans="1:31" ht="12.75">
      <c r="A33" s="29">
        <f t="shared" si="0"/>
        <v>6</v>
      </c>
      <c r="B33" s="183">
        <f t="shared" si="1"/>
        <v>5</v>
      </c>
      <c r="C33" s="186">
        <f t="shared" si="2"/>
        <v>3</v>
      </c>
      <c r="D33" s="185">
        <f>IF((MOD($A33,2)=1),(($A33+1)/2)+ROTATION!$B$17-1,(($A33/2)+ROTATION!$B$17-1))</f>
        <v>47</v>
      </c>
      <c r="E33" s="186" t="str">
        <f t="shared" si="3"/>
        <v>B</v>
      </c>
      <c r="F33" s="183">
        <f>ROTATION!$B$18+$A33-1</f>
        <v>94</v>
      </c>
      <c r="G33" s="25"/>
      <c r="H33" s="192">
        <v>7</v>
      </c>
      <c r="I33" s="185"/>
      <c r="J33" s="80" t="s">
        <v>18</v>
      </c>
      <c r="K33" s="81" t="s">
        <v>50</v>
      </c>
      <c r="L33" s="81" t="s">
        <v>82</v>
      </c>
      <c r="M33" s="82" t="s">
        <v>114</v>
      </c>
      <c r="N33" s="83" t="s">
        <v>146</v>
      </c>
      <c r="O33" s="84" t="s">
        <v>178</v>
      </c>
      <c r="P33" s="197"/>
      <c r="Q33" s="94" t="s">
        <v>746</v>
      </c>
      <c r="R33" s="95" t="s">
        <v>747</v>
      </c>
      <c r="S33" s="96" t="s">
        <v>748</v>
      </c>
      <c r="T33" s="97" t="s">
        <v>749</v>
      </c>
      <c r="U33" s="97" t="s">
        <v>750</v>
      </c>
      <c r="V33" s="98" t="s">
        <v>751</v>
      </c>
      <c r="W33" s="186"/>
      <c r="X33" s="192">
        <v>7</v>
      </c>
      <c r="Z33" s="185">
        <f>IF((MOD($A33,2)=1),(($A33+1)/2)+ROTATION!$B$19-1,(($A33/2)+ROTATION!$B$19-1))</f>
        <v>19</v>
      </c>
      <c r="AA33" s="26" t="str">
        <f t="shared" si="4"/>
        <v>B</v>
      </c>
      <c r="AB33" s="186">
        <f>ROTATION!$B$20+$A33-1</f>
        <v>38</v>
      </c>
      <c r="AC33" s="186">
        <f t="shared" si="5"/>
        <v>3</v>
      </c>
      <c r="AD33" s="183">
        <f t="shared" si="6"/>
        <v>5</v>
      </c>
      <c r="AE33" s="192">
        <f t="shared" si="7"/>
        <v>6</v>
      </c>
    </row>
    <row r="34" spans="1:31" ht="12.75">
      <c r="A34" s="29">
        <f t="shared" si="0"/>
        <v>5</v>
      </c>
      <c r="B34" s="183">
        <f t="shared" si="1"/>
        <v>4</v>
      </c>
      <c r="C34" s="186">
        <f t="shared" si="2"/>
        <v>2</v>
      </c>
      <c r="D34" s="185">
        <f>IF((MOD($A34,2)=1),(($A34+1)/2)+ROTATION!$B$17-1,(($A34/2)+ROTATION!$B$17-1))</f>
        <v>47</v>
      </c>
      <c r="E34" s="186" t="str">
        <f t="shared" si="3"/>
        <v>A</v>
      </c>
      <c r="F34" s="183">
        <f>ROTATION!$B$18+$A34-1</f>
        <v>93</v>
      </c>
      <c r="G34" s="25"/>
      <c r="H34" s="192">
        <v>6</v>
      </c>
      <c r="I34" s="185"/>
      <c r="J34" s="85" t="s">
        <v>17</v>
      </c>
      <c r="K34" s="86" t="s">
        <v>49</v>
      </c>
      <c r="L34" s="86" t="s">
        <v>81</v>
      </c>
      <c r="M34" s="87" t="s">
        <v>113</v>
      </c>
      <c r="N34" s="88" t="s">
        <v>145</v>
      </c>
      <c r="O34" s="89" t="s">
        <v>177</v>
      </c>
      <c r="P34" s="197"/>
      <c r="Q34" s="104" t="s">
        <v>752</v>
      </c>
      <c r="R34" s="105" t="s">
        <v>753</v>
      </c>
      <c r="S34" s="106" t="s">
        <v>754</v>
      </c>
      <c r="T34" s="107" t="s">
        <v>755</v>
      </c>
      <c r="U34" s="107" t="s">
        <v>756</v>
      </c>
      <c r="V34" s="108" t="s">
        <v>757</v>
      </c>
      <c r="W34" s="186"/>
      <c r="X34" s="192">
        <v>6</v>
      </c>
      <c r="Z34" s="185">
        <f>IF((MOD($A34,2)=1),(($A34+1)/2)+ROTATION!$B$19-1,(($A34/2)+ROTATION!$B$19-1))</f>
        <v>19</v>
      </c>
      <c r="AA34" s="26" t="str">
        <f t="shared" si="4"/>
        <v>A</v>
      </c>
      <c r="AB34" s="186">
        <f>ROTATION!$B$20+$A34-1</f>
        <v>37</v>
      </c>
      <c r="AC34" s="186">
        <f t="shared" si="5"/>
        <v>2</v>
      </c>
      <c r="AD34" s="183">
        <f t="shared" si="6"/>
        <v>4</v>
      </c>
      <c r="AE34" s="192">
        <f t="shared" si="7"/>
        <v>5</v>
      </c>
    </row>
    <row r="35" spans="1:31" ht="12.75">
      <c r="A35" s="29">
        <f t="shared" si="0"/>
        <v>4</v>
      </c>
      <c r="B35" s="183">
        <f t="shared" si="1"/>
        <v>3</v>
      </c>
      <c r="C35" s="186">
        <f t="shared" si="2"/>
        <v>2</v>
      </c>
      <c r="D35" s="185">
        <f>IF((MOD($A35,2)=1),(($A35+1)/2)+ROTATION!$B$17-1,(($A35/2)+ROTATION!$B$17-1))</f>
        <v>46</v>
      </c>
      <c r="E35" s="186" t="str">
        <f t="shared" si="3"/>
        <v>B</v>
      </c>
      <c r="F35" s="183">
        <f>ROTATION!$B$18+$A35-1</f>
        <v>92</v>
      </c>
      <c r="G35" s="25"/>
      <c r="H35" s="192">
        <v>5</v>
      </c>
      <c r="I35" s="185"/>
      <c r="J35" s="85" t="s">
        <v>16</v>
      </c>
      <c r="K35" s="86" t="s">
        <v>48</v>
      </c>
      <c r="L35" s="86" t="s">
        <v>80</v>
      </c>
      <c r="M35" s="87" t="s">
        <v>112</v>
      </c>
      <c r="N35" s="90" t="s">
        <v>144</v>
      </c>
      <c r="O35" s="91" t="s">
        <v>176</v>
      </c>
      <c r="P35" s="197"/>
      <c r="Q35" s="109" t="s">
        <v>758</v>
      </c>
      <c r="R35" s="110" t="s">
        <v>759</v>
      </c>
      <c r="S35" s="106" t="s">
        <v>760</v>
      </c>
      <c r="T35" s="107" t="s">
        <v>761</v>
      </c>
      <c r="U35" s="107" t="s">
        <v>762</v>
      </c>
      <c r="V35" s="108" t="s">
        <v>763</v>
      </c>
      <c r="W35" s="186"/>
      <c r="X35" s="192">
        <v>5</v>
      </c>
      <c r="Z35" s="185">
        <f>IF((MOD($A35,2)=1),(($A35+1)/2)+ROTATION!$B$19-1,(($A35/2)+ROTATION!$B$19-1))</f>
        <v>18</v>
      </c>
      <c r="AA35" s="26" t="str">
        <f t="shared" si="4"/>
        <v>B</v>
      </c>
      <c r="AB35" s="186">
        <f>ROTATION!$B$20+$A35-1</f>
        <v>36</v>
      </c>
      <c r="AC35" s="186">
        <f t="shared" si="5"/>
        <v>2</v>
      </c>
      <c r="AD35" s="183">
        <f t="shared" si="6"/>
        <v>3</v>
      </c>
      <c r="AE35" s="192">
        <f t="shared" si="7"/>
        <v>4</v>
      </c>
    </row>
    <row r="36" spans="1:31" ht="12.75">
      <c r="A36" s="29">
        <f t="shared" si="0"/>
        <v>3</v>
      </c>
      <c r="B36" s="183">
        <f t="shared" si="1"/>
        <v>2</v>
      </c>
      <c r="C36" s="186">
        <f t="shared" si="2"/>
        <v>1</v>
      </c>
      <c r="D36" s="185">
        <f>IF((MOD($A36,2)=1),(($A36+1)/2)+ROTATION!$B$17-1,(($A36/2)+ROTATION!$B$17-1))</f>
        <v>46</v>
      </c>
      <c r="E36" s="186" t="str">
        <f t="shared" si="3"/>
        <v>A</v>
      </c>
      <c r="F36" s="183">
        <f>ROTATION!$B$18+$A36-1</f>
        <v>91</v>
      </c>
      <c r="G36" s="25"/>
      <c r="H36" s="192">
        <v>4</v>
      </c>
      <c r="I36" s="185"/>
      <c r="J36" s="85" t="s">
        <v>15</v>
      </c>
      <c r="K36" s="86" t="s">
        <v>47</v>
      </c>
      <c r="L36" s="86" t="s">
        <v>79</v>
      </c>
      <c r="M36" s="87" t="s">
        <v>111</v>
      </c>
      <c r="N36" s="88" t="s">
        <v>143</v>
      </c>
      <c r="O36" s="89" t="s">
        <v>175</v>
      </c>
      <c r="P36" s="197"/>
      <c r="Q36" s="104" t="s">
        <v>764</v>
      </c>
      <c r="R36" s="105" t="s">
        <v>765</v>
      </c>
      <c r="S36" s="106" t="s">
        <v>766</v>
      </c>
      <c r="T36" s="107" t="s">
        <v>767</v>
      </c>
      <c r="U36" s="107" t="s">
        <v>768</v>
      </c>
      <c r="V36" s="108" t="s">
        <v>769</v>
      </c>
      <c r="W36" s="186"/>
      <c r="X36" s="192">
        <v>4</v>
      </c>
      <c r="Z36" s="185">
        <f>IF((MOD($A36,2)=1),(($A36+1)/2)+ROTATION!$B$19-1,(($A36/2)+ROTATION!$B$19-1))</f>
        <v>18</v>
      </c>
      <c r="AA36" s="26" t="str">
        <f t="shared" si="4"/>
        <v>A</v>
      </c>
      <c r="AB36" s="186">
        <f>ROTATION!$B$20+$A36-1</f>
        <v>35</v>
      </c>
      <c r="AC36" s="186">
        <f t="shared" si="5"/>
        <v>1</v>
      </c>
      <c r="AD36" s="183">
        <f t="shared" si="6"/>
        <v>2</v>
      </c>
      <c r="AE36" s="192">
        <f t="shared" si="7"/>
        <v>3</v>
      </c>
    </row>
    <row r="37" spans="1:31" ht="12.75">
      <c r="A37" s="29">
        <f t="shared" si="0"/>
        <v>2</v>
      </c>
      <c r="B37" s="183">
        <f t="shared" si="1"/>
        <v>1</v>
      </c>
      <c r="C37" s="186">
        <f t="shared" si="2"/>
        <v>1</v>
      </c>
      <c r="D37" s="185">
        <f>IF((MOD($A37,2)=1),(($A37+1)/2)+ROTATION!$B$17-1,(($A37/2)+ROTATION!$B$17-1))</f>
        <v>45</v>
      </c>
      <c r="E37" s="186" t="str">
        <f t="shared" si="3"/>
        <v>B</v>
      </c>
      <c r="F37" s="183">
        <f>ROTATION!$B$18+$A37-1</f>
        <v>90</v>
      </c>
      <c r="G37" s="25"/>
      <c r="H37" s="192">
        <v>3</v>
      </c>
      <c r="I37" s="185"/>
      <c r="J37" s="85" t="s">
        <v>14</v>
      </c>
      <c r="K37" s="86" t="s">
        <v>46</v>
      </c>
      <c r="L37" s="86" t="s">
        <v>78</v>
      </c>
      <c r="M37" s="87" t="s">
        <v>110</v>
      </c>
      <c r="N37" s="90" t="s">
        <v>142</v>
      </c>
      <c r="O37" s="91" t="s">
        <v>174</v>
      </c>
      <c r="P37" s="197"/>
      <c r="Q37" s="109" t="s">
        <v>770</v>
      </c>
      <c r="R37" s="110" t="s">
        <v>771</v>
      </c>
      <c r="S37" s="106" t="s">
        <v>772</v>
      </c>
      <c r="T37" s="107" t="s">
        <v>773</v>
      </c>
      <c r="U37" s="107" t="s">
        <v>774</v>
      </c>
      <c r="V37" s="108" t="s">
        <v>775</v>
      </c>
      <c r="W37" s="186"/>
      <c r="X37" s="192">
        <v>3</v>
      </c>
      <c r="Z37" s="185">
        <f>IF((MOD($A37,2)=1),(($A37+1)/2)+ROTATION!$B$19-1,(($A37/2)+ROTATION!$B$19-1))</f>
        <v>17</v>
      </c>
      <c r="AA37" s="26" t="str">
        <f t="shared" si="4"/>
        <v>B</v>
      </c>
      <c r="AB37" s="186">
        <f>ROTATION!$B$20+$A37-1</f>
        <v>34</v>
      </c>
      <c r="AC37" s="186">
        <f t="shared" si="5"/>
        <v>1</v>
      </c>
      <c r="AD37" s="183">
        <f t="shared" si="6"/>
        <v>1</v>
      </c>
      <c r="AE37" s="192">
        <f t="shared" si="7"/>
        <v>2</v>
      </c>
    </row>
    <row r="38" spans="1:31" ht="12.75">
      <c r="A38" s="29">
        <f t="shared" si="0"/>
        <v>1</v>
      </c>
      <c r="B38" s="183">
        <f t="shared" si="1"/>
        <v>32</v>
      </c>
      <c r="C38" s="186">
        <f t="shared" si="2"/>
        <v>16</v>
      </c>
      <c r="D38" s="185">
        <f>IF((MOD($A38,2)=1),(($A38+1)/2)+ROTATION!$B$17-1,(($A38/2)+ROTATION!$B$17-1))</f>
        <v>45</v>
      </c>
      <c r="E38" s="186" t="str">
        <f t="shared" si="3"/>
        <v>A</v>
      </c>
      <c r="F38" s="183">
        <f>ROTATION!$B$18+$A38-1</f>
        <v>89</v>
      </c>
      <c r="G38" s="25"/>
      <c r="H38" s="192">
        <v>2</v>
      </c>
      <c r="I38" s="185"/>
      <c r="J38" s="85" t="s">
        <v>13</v>
      </c>
      <c r="K38" s="86" t="s">
        <v>45</v>
      </c>
      <c r="L38" s="86" t="s">
        <v>77</v>
      </c>
      <c r="M38" s="87" t="s">
        <v>109</v>
      </c>
      <c r="N38" s="88" t="s">
        <v>141</v>
      </c>
      <c r="O38" s="89" t="s">
        <v>173</v>
      </c>
      <c r="P38" s="197"/>
      <c r="Q38" s="104" t="s">
        <v>776</v>
      </c>
      <c r="R38" s="105" t="s">
        <v>777</v>
      </c>
      <c r="S38" s="106" t="s">
        <v>778</v>
      </c>
      <c r="T38" s="107" t="s">
        <v>779</v>
      </c>
      <c r="U38" s="107" t="s">
        <v>780</v>
      </c>
      <c r="V38" s="108" t="s">
        <v>781</v>
      </c>
      <c r="W38" s="186"/>
      <c r="X38" s="192">
        <v>2</v>
      </c>
      <c r="Z38" s="185">
        <f>IF((MOD($A38,2)=1),(($A38+1)/2)+ROTATION!$B$19-1,(($A38/2)+ROTATION!$B$19-1))</f>
        <v>17</v>
      </c>
      <c r="AA38" s="26" t="str">
        <f t="shared" si="4"/>
        <v>A</v>
      </c>
      <c r="AB38" s="186">
        <f>ROTATION!$B$20+$A38-1</f>
        <v>33</v>
      </c>
      <c r="AC38" s="186">
        <f t="shared" si="5"/>
        <v>16</v>
      </c>
      <c r="AD38" s="183">
        <f t="shared" si="6"/>
        <v>32</v>
      </c>
      <c r="AE38" s="192">
        <f t="shared" si="7"/>
        <v>1</v>
      </c>
    </row>
    <row r="39" spans="1:31" ht="13.5" thickBot="1">
      <c r="A39" s="29">
        <f t="shared" si="0"/>
        <v>32</v>
      </c>
      <c r="B39" s="183">
        <f t="shared" si="1"/>
        <v>31</v>
      </c>
      <c r="C39" s="186">
        <f t="shared" si="2"/>
        <v>16</v>
      </c>
      <c r="D39" s="67">
        <f>IF((MOD($A39,2)=1),(($A39+1)/2)+ROTATION!$B$17-1,(($A39/2)+ROTATION!$B$17-1))</f>
        <v>60</v>
      </c>
      <c r="E39" s="79" t="str">
        <f>IF((MOD($A39,2)=1),"A","B")</f>
        <v>B</v>
      </c>
      <c r="F39" s="177">
        <f>ROTATION!$B$18+$A39-1</f>
        <v>120</v>
      </c>
      <c r="G39" s="25"/>
      <c r="H39" s="191">
        <v>1</v>
      </c>
      <c r="I39" s="185"/>
      <c r="J39" s="287" t="s">
        <v>12</v>
      </c>
      <c r="K39" s="288" t="s">
        <v>44</v>
      </c>
      <c r="L39" s="288" t="s">
        <v>76</v>
      </c>
      <c r="M39" s="289" t="s">
        <v>108</v>
      </c>
      <c r="N39" s="92" t="s">
        <v>140</v>
      </c>
      <c r="O39" s="93" t="s">
        <v>172</v>
      </c>
      <c r="P39" s="197"/>
      <c r="Q39" s="99" t="s">
        <v>836</v>
      </c>
      <c r="R39" s="100" t="s">
        <v>838</v>
      </c>
      <c r="S39" s="147" t="s">
        <v>840</v>
      </c>
      <c r="T39" s="286" t="s">
        <v>842</v>
      </c>
      <c r="U39" s="286" t="s">
        <v>844</v>
      </c>
      <c r="V39" s="148" t="s">
        <v>846</v>
      </c>
      <c r="W39" s="186"/>
      <c r="X39" s="191">
        <v>1</v>
      </c>
      <c r="Z39" s="185">
        <f>IF((MOD($A39,2)=1),(($A39+1)/2)+ROTATION!$B$19-1,(($A39/2)+ROTATION!$B$19-1))</f>
        <v>32</v>
      </c>
      <c r="AA39" s="26" t="str">
        <f>IF((MOD($A39,2)=1),"A","B")</f>
        <v>B</v>
      </c>
      <c r="AB39" s="186">
        <f>ROTATION!$B$20+$A39-1</f>
        <v>64</v>
      </c>
      <c r="AC39" s="186">
        <f t="shared" si="5"/>
        <v>16</v>
      </c>
      <c r="AD39" s="183">
        <f t="shared" si="6"/>
        <v>31</v>
      </c>
      <c r="AE39" s="192">
        <f t="shared" si="7"/>
        <v>32</v>
      </c>
    </row>
    <row r="40" spans="1:31" ht="12.75">
      <c r="A40" s="190"/>
      <c r="B40" s="172"/>
      <c r="C40" s="184"/>
      <c r="D40" s="59" t="s">
        <v>8</v>
      </c>
      <c r="E40" s="187"/>
      <c r="F40" s="72" t="s">
        <v>9</v>
      </c>
      <c r="G40" s="25"/>
      <c r="H40" s="192" t="s">
        <v>724</v>
      </c>
      <c r="I40" s="18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186"/>
      <c r="X40" s="192" t="s">
        <v>724</v>
      </c>
      <c r="Z40" s="59" t="s">
        <v>8</v>
      </c>
      <c r="AA40" s="187"/>
      <c r="AB40" s="72" t="s">
        <v>9</v>
      </c>
      <c r="AC40" s="184"/>
      <c r="AD40" s="172"/>
      <c r="AE40" s="194"/>
    </row>
    <row r="41" spans="1:31" ht="13.5" thickBot="1">
      <c r="A41" s="31" t="s">
        <v>4</v>
      </c>
      <c r="B41" s="177" t="s">
        <v>6</v>
      </c>
      <c r="C41" s="79" t="s">
        <v>5</v>
      </c>
      <c r="D41" s="67"/>
      <c r="E41" s="188" t="s">
        <v>10</v>
      </c>
      <c r="F41" s="79"/>
      <c r="H41" s="192" t="s">
        <v>725</v>
      </c>
      <c r="I41" s="185"/>
      <c r="J41" s="26">
        <v>6</v>
      </c>
      <c r="K41" s="26">
        <v>5</v>
      </c>
      <c r="L41" s="26">
        <v>4</v>
      </c>
      <c r="M41" s="26">
        <v>3</v>
      </c>
      <c r="N41" s="26">
        <v>2</v>
      </c>
      <c r="O41" s="26">
        <v>1</v>
      </c>
      <c r="P41" s="26"/>
      <c r="Q41" s="26">
        <v>1</v>
      </c>
      <c r="R41" s="26">
        <v>2</v>
      </c>
      <c r="S41" s="26">
        <v>3</v>
      </c>
      <c r="T41" s="26">
        <v>4</v>
      </c>
      <c r="U41" s="26">
        <v>5</v>
      </c>
      <c r="V41" s="26">
        <v>6</v>
      </c>
      <c r="W41" s="186"/>
      <c r="X41" s="192" t="s">
        <v>725</v>
      </c>
      <c r="Z41" s="185"/>
      <c r="AA41" s="26" t="s">
        <v>10</v>
      </c>
      <c r="AB41" s="186"/>
      <c r="AC41" s="186" t="s">
        <v>5</v>
      </c>
      <c r="AD41" s="183" t="s">
        <v>6</v>
      </c>
      <c r="AE41" s="192" t="s">
        <v>4</v>
      </c>
    </row>
    <row r="42" spans="1:31" ht="13.5" thickBot="1">
      <c r="A42" s="173"/>
      <c r="B42" s="174"/>
      <c r="C42" s="202" t="s">
        <v>732</v>
      </c>
      <c r="D42" s="174"/>
      <c r="E42" s="174"/>
      <c r="F42" s="206"/>
      <c r="H42" s="201"/>
      <c r="I42" s="33"/>
      <c r="J42" s="34" t="s">
        <v>739</v>
      </c>
      <c r="K42" s="33"/>
      <c r="L42" s="33"/>
      <c r="M42" s="33"/>
      <c r="N42" s="33"/>
      <c r="O42" s="33"/>
      <c r="P42" s="202" t="s">
        <v>741</v>
      </c>
      <c r="Q42" s="33"/>
      <c r="R42" s="33"/>
      <c r="S42" s="33"/>
      <c r="T42" s="33"/>
      <c r="U42" s="33"/>
      <c r="V42" s="34" t="s">
        <v>740</v>
      </c>
      <c r="W42" s="33"/>
      <c r="X42" s="203"/>
      <c r="Z42" s="173"/>
      <c r="AA42" s="174"/>
      <c r="AB42" s="174"/>
      <c r="AC42" s="202" t="s">
        <v>732</v>
      </c>
      <c r="AD42" s="174"/>
      <c r="AE42" s="206"/>
    </row>
  </sheetData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workbookViewId="0" topLeftCell="A1">
      <selection activeCell="F44" sqref="F44"/>
    </sheetView>
  </sheetViews>
  <sheetFormatPr defaultColWidth="9.140625" defaultRowHeight="12.75"/>
  <cols>
    <col min="4" max="6" width="3.7109375" style="0" customWidth="1"/>
    <col min="7" max="7" width="2.7109375" style="0" customWidth="1"/>
    <col min="8" max="8" width="10.140625" style="25" bestFit="1" customWidth="1"/>
    <col min="9" max="9" width="2.7109375" style="0" customWidth="1"/>
    <col min="10" max="15" width="9.7109375" style="0" customWidth="1"/>
    <col min="16" max="16" width="2.7109375" style="0" customWidth="1"/>
    <col min="17" max="22" width="9.7109375" style="0" customWidth="1"/>
    <col min="23" max="23" width="2.7109375" style="0" customWidth="1"/>
    <col min="24" max="24" width="9.140625" style="25" customWidth="1"/>
    <col min="25" max="25" width="2.7109375" style="25" customWidth="1"/>
    <col min="26" max="28" width="3.7109375" style="25" customWidth="1"/>
    <col min="29" max="30" width="9.140625" style="25" customWidth="1"/>
  </cols>
  <sheetData>
    <row r="1" spans="1:8" ht="12.75">
      <c r="A1" s="24" t="s">
        <v>7</v>
      </c>
      <c r="H1" s="272">
        <f ca="1">TODAY()</f>
        <v>38518</v>
      </c>
    </row>
    <row r="3" spans="2:11" ht="12.75">
      <c r="B3" t="s">
        <v>730</v>
      </c>
      <c r="H3" s="163" t="s">
        <v>853</v>
      </c>
      <c r="J3" s="303">
        <f>ROTATION!$B$12</f>
        <v>32</v>
      </c>
      <c r="K3" s="178" t="s">
        <v>733</v>
      </c>
    </row>
    <row r="4" ht="13.5" thickBot="1">
      <c r="A4" s="195"/>
    </row>
    <row r="5" spans="1:31" ht="13.5" thickBot="1">
      <c r="A5" s="173"/>
      <c r="B5" s="174"/>
      <c r="C5" s="202" t="s">
        <v>732</v>
      </c>
      <c r="D5" s="174"/>
      <c r="E5" s="174"/>
      <c r="F5" s="206"/>
      <c r="H5" s="201"/>
      <c r="I5" s="33"/>
      <c r="J5" s="34" t="s">
        <v>739</v>
      </c>
      <c r="K5" s="33"/>
      <c r="L5" s="33"/>
      <c r="M5" s="33"/>
      <c r="N5" s="33"/>
      <c r="O5" s="33"/>
      <c r="P5" s="202" t="s">
        <v>741</v>
      </c>
      <c r="Q5" s="33"/>
      <c r="R5" s="33"/>
      <c r="S5" s="33"/>
      <c r="T5" s="33"/>
      <c r="U5" s="33"/>
      <c r="V5" s="34" t="s">
        <v>740</v>
      </c>
      <c r="W5" s="33"/>
      <c r="X5" s="203"/>
      <c r="Y5" s="200"/>
      <c r="Z5" s="173"/>
      <c r="AA5" s="174"/>
      <c r="AB5" s="174"/>
      <c r="AC5" s="202" t="s">
        <v>732</v>
      </c>
      <c r="AD5" s="174"/>
      <c r="AE5" s="206"/>
    </row>
    <row r="6" spans="1:31" ht="12.75">
      <c r="A6" s="29" t="s">
        <v>4</v>
      </c>
      <c r="B6" s="183" t="s">
        <v>6</v>
      </c>
      <c r="C6" s="186" t="s">
        <v>5</v>
      </c>
      <c r="D6" s="185"/>
      <c r="E6" s="26" t="s">
        <v>10</v>
      </c>
      <c r="F6" s="186"/>
      <c r="G6" s="25"/>
      <c r="H6" s="182" t="s">
        <v>724</v>
      </c>
      <c r="I6" s="166"/>
      <c r="J6" s="26">
        <v>6</v>
      </c>
      <c r="K6" s="26">
        <v>5</v>
      </c>
      <c r="L6" s="26">
        <v>4</v>
      </c>
      <c r="M6" s="26">
        <v>3</v>
      </c>
      <c r="N6" s="26">
        <v>2</v>
      </c>
      <c r="O6" s="26">
        <v>1</v>
      </c>
      <c r="P6" s="26"/>
      <c r="Q6" s="26">
        <v>1</v>
      </c>
      <c r="R6" s="26">
        <v>2</v>
      </c>
      <c r="S6" s="26">
        <v>3</v>
      </c>
      <c r="T6" s="26">
        <v>4</v>
      </c>
      <c r="U6" s="26">
        <v>5</v>
      </c>
      <c r="V6" s="26">
        <v>6</v>
      </c>
      <c r="W6" s="186"/>
      <c r="X6" s="182" t="s">
        <v>724</v>
      </c>
      <c r="Y6" s="2"/>
      <c r="Z6" s="164"/>
      <c r="AA6" s="187" t="s">
        <v>10</v>
      </c>
      <c r="AB6" s="72"/>
      <c r="AC6" s="72" t="s">
        <v>5</v>
      </c>
      <c r="AD6" s="176" t="s">
        <v>6</v>
      </c>
      <c r="AE6" s="182" t="s">
        <v>4</v>
      </c>
    </row>
    <row r="7" spans="1:31" ht="13.5" thickBot="1">
      <c r="A7" s="189"/>
      <c r="B7" s="171"/>
      <c r="C7" s="170"/>
      <c r="D7" s="67" t="s">
        <v>8</v>
      </c>
      <c r="E7" s="188"/>
      <c r="F7" s="79" t="s">
        <v>9</v>
      </c>
      <c r="H7" s="191" t="s">
        <v>725</v>
      </c>
      <c r="I7" s="16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96"/>
      <c r="X7" s="191" t="s">
        <v>725</v>
      </c>
      <c r="Y7" s="2"/>
      <c r="Z7" s="67" t="s">
        <v>8</v>
      </c>
      <c r="AA7" s="188"/>
      <c r="AB7" s="79" t="s">
        <v>9</v>
      </c>
      <c r="AC7" s="170"/>
      <c r="AD7" s="171"/>
      <c r="AE7" s="193"/>
    </row>
    <row r="8" spans="1:31" ht="13.5" thickBot="1">
      <c r="A8" s="29">
        <f aca="true" t="shared" si="0" ref="A8:A39">IF(MOD($J$3+$H8-1,32)=0,32,MOD($J$3+$H8-1,32))</f>
        <v>31</v>
      </c>
      <c r="B8" s="183">
        <f aca="true" t="shared" si="1" ref="B8:B39">IF(MOD($J$3+$H8-2,32)=0,32,MOD($J$3+$H8-2,32))</f>
        <v>30</v>
      </c>
      <c r="C8" s="186">
        <f aca="true" t="shared" si="2" ref="C8:C39">IF(MOD(B8,2)=1,(B8+1)/2,B8/2)</f>
        <v>15</v>
      </c>
      <c r="D8" s="59">
        <f>IF((MOD($A8,2)=1),(($A8+1)/2)+ROTATION!$B$17-1,(($A8/2)+ROTATION!$B$17-1))</f>
        <v>60</v>
      </c>
      <c r="E8" s="72" t="str">
        <f aca="true" t="shared" si="3" ref="E8:E38">IF((MOD($A8,2)=1),"A","B")</f>
        <v>A</v>
      </c>
      <c r="F8" s="176">
        <f>ROTATION!$B$18+$A8-1</f>
        <v>119</v>
      </c>
      <c r="G8" s="25"/>
      <c r="H8" s="182">
        <v>32</v>
      </c>
      <c r="I8" s="166"/>
      <c r="J8" s="281" t="s">
        <v>347</v>
      </c>
      <c r="K8" s="284" t="s">
        <v>455</v>
      </c>
      <c r="L8" s="284" t="s">
        <v>463</v>
      </c>
      <c r="M8" s="282" t="s">
        <v>471</v>
      </c>
      <c r="N8" s="283" t="s">
        <v>479</v>
      </c>
      <c r="O8" s="285" t="s">
        <v>487</v>
      </c>
      <c r="P8" s="197"/>
      <c r="Q8" s="281" t="s">
        <v>353</v>
      </c>
      <c r="R8" s="282" t="s">
        <v>352</v>
      </c>
      <c r="S8" s="283" t="s">
        <v>351</v>
      </c>
      <c r="T8" s="284" t="s">
        <v>350</v>
      </c>
      <c r="U8" s="284" t="s">
        <v>348</v>
      </c>
      <c r="V8" s="285" t="s">
        <v>349</v>
      </c>
      <c r="W8" s="198"/>
      <c r="X8" s="182">
        <v>32</v>
      </c>
      <c r="Y8" s="2"/>
      <c r="Z8" s="185">
        <f>IF((MOD($A8,2)=1),(($A8+1)/2)+ROTATION!$B$19-1,(($A8/2)+ROTATION!$B$19-1))</f>
        <v>32</v>
      </c>
      <c r="AA8" s="26" t="str">
        <f aca="true" t="shared" si="4" ref="AA8:AA38">IF((MOD($A8,2)=1),"A","B")</f>
        <v>A</v>
      </c>
      <c r="AB8" s="176">
        <f>ROTATION!$B$20+$A8-1</f>
        <v>63</v>
      </c>
      <c r="AC8" s="186">
        <f aca="true" t="shared" si="5" ref="AC8:AC39">IF(MOD(AD8,2)=1,(AD8+1)/2,AD8/2)</f>
        <v>15</v>
      </c>
      <c r="AD8" s="183">
        <f aca="true" t="shared" si="6" ref="AD8:AD39">IF(MOD($J$3+$H8-2,32)=0,32,MOD($J$3+$H8-2,32))</f>
        <v>30</v>
      </c>
      <c r="AE8" s="192">
        <f aca="true" t="shared" si="7" ref="AE8:AE39">IF(MOD($J$3+$H8-1,32)=0,32,MOD($J$3+$H8-1,32))</f>
        <v>31</v>
      </c>
    </row>
    <row r="9" spans="1:31" ht="12.75">
      <c r="A9" s="29">
        <f t="shared" si="0"/>
        <v>30</v>
      </c>
      <c r="B9" s="183">
        <f t="shared" si="1"/>
        <v>29</v>
      </c>
      <c r="C9" s="186">
        <f t="shared" si="2"/>
        <v>15</v>
      </c>
      <c r="D9" s="185">
        <f>IF((MOD($A9,2)=1),(($A9+1)/2)+ROTATION!$B$17-1,(($A9/2)+ROTATION!$B$17-1))</f>
        <v>59</v>
      </c>
      <c r="E9" s="186" t="str">
        <f t="shared" si="3"/>
        <v>B</v>
      </c>
      <c r="F9" s="183">
        <f>ROTATION!$B$18+$A9-1</f>
        <v>118</v>
      </c>
      <c r="G9" s="25"/>
      <c r="H9" s="192">
        <v>31</v>
      </c>
      <c r="I9" s="166"/>
      <c r="J9" s="153" t="s">
        <v>582</v>
      </c>
      <c r="K9" s="154" t="s">
        <v>590</v>
      </c>
      <c r="L9" s="154" t="s">
        <v>597</v>
      </c>
      <c r="M9" s="155" t="s">
        <v>605</v>
      </c>
      <c r="N9" s="156" t="s">
        <v>613</v>
      </c>
      <c r="O9" s="157" t="s">
        <v>621</v>
      </c>
      <c r="P9" s="26"/>
      <c r="Q9" s="290" t="s">
        <v>668</v>
      </c>
      <c r="R9" s="291" t="s">
        <v>660</v>
      </c>
      <c r="S9" s="292" t="s">
        <v>652</v>
      </c>
      <c r="T9" s="154" t="s">
        <v>644</v>
      </c>
      <c r="U9" s="154" t="s">
        <v>637</v>
      </c>
      <c r="V9" s="293" t="s">
        <v>629</v>
      </c>
      <c r="W9" s="198"/>
      <c r="X9" s="192">
        <v>31</v>
      </c>
      <c r="Y9" s="2"/>
      <c r="Z9" s="185">
        <f>IF((MOD($A9,2)=1),(($A9+1)/2)+ROTATION!$B$19-1,(($A9/2)+ROTATION!$B$19-1))</f>
        <v>31</v>
      </c>
      <c r="AA9" s="26" t="str">
        <f t="shared" si="4"/>
        <v>B</v>
      </c>
      <c r="AB9" s="183">
        <f>ROTATION!$B$20+$A9-1</f>
        <v>62</v>
      </c>
      <c r="AC9" s="186">
        <f t="shared" si="5"/>
        <v>15</v>
      </c>
      <c r="AD9" s="183">
        <f t="shared" si="6"/>
        <v>29</v>
      </c>
      <c r="AE9" s="192">
        <f t="shared" si="7"/>
        <v>30</v>
      </c>
    </row>
    <row r="10" spans="1:31" ht="13.5" thickBot="1">
      <c r="A10" s="29">
        <f t="shared" si="0"/>
        <v>29</v>
      </c>
      <c r="B10" s="183">
        <f t="shared" si="1"/>
        <v>28</v>
      </c>
      <c r="C10" s="186">
        <f t="shared" si="2"/>
        <v>14</v>
      </c>
      <c r="D10" s="185">
        <f>IF((MOD($A10,2)=1),(($A10+1)/2)+ROTATION!$B$17-1,(($A10/2)+ROTATION!$B$17-1))</f>
        <v>59</v>
      </c>
      <c r="E10" s="186" t="str">
        <f t="shared" si="3"/>
        <v>A</v>
      </c>
      <c r="F10" s="183">
        <f>ROTATION!$B$18+$A10-1</f>
        <v>117</v>
      </c>
      <c r="G10" s="25"/>
      <c r="H10" s="192">
        <v>30</v>
      </c>
      <c r="I10" s="166"/>
      <c r="J10" s="158" t="s">
        <v>583</v>
      </c>
      <c r="K10" s="159" t="s">
        <v>583</v>
      </c>
      <c r="L10" s="159" t="s">
        <v>598</v>
      </c>
      <c r="M10" s="160" t="s">
        <v>606</v>
      </c>
      <c r="N10" s="161" t="s">
        <v>614</v>
      </c>
      <c r="O10" s="162" t="s">
        <v>622</v>
      </c>
      <c r="P10" s="26"/>
      <c r="Q10" s="294" t="s">
        <v>669</v>
      </c>
      <c r="R10" s="295" t="s">
        <v>661</v>
      </c>
      <c r="S10" s="296" t="s">
        <v>653</v>
      </c>
      <c r="T10" s="159" t="s">
        <v>645</v>
      </c>
      <c r="U10" s="159" t="s">
        <v>851</v>
      </c>
      <c r="V10" s="297" t="s">
        <v>630</v>
      </c>
      <c r="W10" s="198"/>
      <c r="X10" s="192">
        <v>30</v>
      </c>
      <c r="Y10" s="2"/>
      <c r="Z10" s="185">
        <f>IF((MOD($A10,2)=1),(($A10+1)/2)+ROTATION!$B$19-1,(($A10/2)+ROTATION!$B$19-1))</f>
        <v>31</v>
      </c>
      <c r="AA10" s="26" t="str">
        <f t="shared" si="4"/>
        <v>A</v>
      </c>
      <c r="AB10" s="183">
        <f>ROTATION!$B$20+$A10-1</f>
        <v>61</v>
      </c>
      <c r="AC10" s="186">
        <f t="shared" si="5"/>
        <v>14</v>
      </c>
      <c r="AD10" s="183">
        <f t="shared" si="6"/>
        <v>28</v>
      </c>
      <c r="AE10" s="192">
        <f t="shared" si="7"/>
        <v>29</v>
      </c>
    </row>
    <row r="11" spans="1:31" ht="12.75">
      <c r="A11" s="29">
        <f t="shared" si="0"/>
        <v>28</v>
      </c>
      <c r="B11" s="183">
        <f t="shared" si="1"/>
        <v>27</v>
      </c>
      <c r="C11" s="186">
        <f t="shared" si="2"/>
        <v>14</v>
      </c>
      <c r="D11" s="185">
        <f>IF((MOD($A11,2)=1),(($A11+1)/2)+ROTATION!$B$17-1,(($A11/2)+ROTATION!$B$17-1))</f>
        <v>58</v>
      </c>
      <c r="E11" s="186" t="str">
        <f t="shared" si="3"/>
        <v>B</v>
      </c>
      <c r="F11" s="183">
        <f>ROTATION!$B$18+$A11-1</f>
        <v>116</v>
      </c>
      <c r="G11" s="25"/>
      <c r="H11" s="192">
        <v>29</v>
      </c>
      <c r="I11" s="166"/>
      <c r="J11" s="153" t="s">
        <v>584</v>
      </c>
      <c r="K11" s="154" t="s">
        <v>591</v>
      </c>
      <c r="L11" s="154" t="s">
        <v>599</v>
      </c>
      <c r="M11" s="155" t="s">
        <v>607</v>
      </c>
      <c r="N11" s="156" t="s">
        <v>615</v>
      </c>
      <c r="O11" s="157" t="s">
        <v>623</v>
      </c>
      <c r="P11" s="26"/>
      <c r="Q11" s="290" t="s">
        <v>670</v>
      </c>
      <c r="R11" s="291" t="s">
        <v>662</v>
      </c>
      <c r="S11" s="292" t="s">
        <v>654</v>
      </c>
      <c r="T11" s="154" t="s">
        <v>646</v>
      </c>
      <c r="U11" s="154" t="s">
        <v>638</v>
      </c>
      <c r="V11" s="293" t="s">
        <v>631</v>
      </c>
      <c r="W11" s="198"/>
      <c r="X11" s="192">
        <v>29</v>
      </c>
      <c r="Y11" s="2"/>
      <c r="Z11" s="185">
        <f>IF((MOD($A11,2)=1),(($A11+1)/2)+ROTATION!$B$19-1,(($A11/2)+ROTATION!$B$19-1))</f>
        <v>30</v>
      </c>
      <c r="AA11" s="26" t="str">
        <f t="shared" si="4"/>
        <v>B</v>
      </c>
      <c r="AB11" s="183">
        <f>ROTATION!$B$20+$A11-1</f>
        <v>60</v>
      </c>
      <c r="AC11" s="186">
        <f t="shared" si="5"/>
        <v>14</v>
      </c>
      <c r="AD11" s="183">
        <f t="shared" si="6"/>
        <v>27</v>
      </c>
      <c r="AE11" s="192">
        <f t="shared" si="7"/>
        <v>28</v>
      </c>
    </row>
    <row r="12" spans="1:31" ht="13.5" thickBot="1">
      <c r="A12" s="29">
        <f t="shared" si="0"/>
        <v>27</v>
      </c>
      <c r="B12" s="183">
        <f t="shared" si="1"/>
        <v>26</v>
      </c>
      <c r="C12" s="186">
        <f t="shared" si="2"/>
        <v>13</v>
      </c>
      <c r="D12" s="185">
        <f>IF((MOD($A12,2)=1),(($A12+1)/2)+ROTATION!$B$17-1,(($A12/2)+ROTATION!$B$17-1))</f>
        <v>58</v>
      </c>
      <c r="E12" s="186" t="str">
        <f t="shared" si="3"/>
        <v>A</v>
      </c>
      <c r="F12" s="183">
        <f>ROTATION!$B$18+$A12-1</f>
        <v>115</v>
      </c>
      <c r="G12" s="25"/>
      <c r="H12" s="192">
        <v>28</v>
      </c>
      <c r="I12" s="166"/>
      <c r="J12" s="158" t="s">
        <v>585</v>
      </c>
      <c r="K12" s="159" t="s">
        <v>592</v>
      </c>
      <c r="L12" s="159" t="s">
        <v>600</v>
      </c>
      <c r="M12" s="160" t="s">
        <v>608</v>
      </c>
      <c r="N12" s="161" t="s">
        <v>616</v>
      </c>
      <c r="O12" s="162" t="s">
        <v>624</v>
      </c>
      <c r="P12" s="26"/>
      <c r="Q12" s="294" t="s">
        <v>671</v>
      </c>
      <c r="R12" s="295" t="s">
        <v>663</v>
      </c>
      <c r="S12" s="296" t="s">
        <v>655</v>
      </c>
      <c r="T12" s="159" t="s">
        <v>647</v>
      </c>
      <c r="U12" s="159" t="s">
        <v>639</v>
      </c>
      <c r="V12" s="297" t="s">
        <v>632</v>
      </c>
      <c r="W12" s="198"/>
      <c r="X12" s="192">
        <v>28</v>
      </c>
      <c r="Y12" s="2"/>
      <c r="Z12" s="185">
        <f>IF((MOD($A12,2)=1),(($A12+1)/2)+ROTATION!$B$19-1,(($A12/2)+ROTATION!$B$19-1))</f>
        <v>30</v>
      </c>
      <c r="AA12" s="26" t="str">
        <f t="shared" si="4"/>
        <v>A</v>
      </c>
      <c r="AB12" s="183">
        <f>ROTATION!$B$20+$A12-1</f>
        <v>59</v>
      </c>
      <c r="AC12" s="186">
        <f t="shared" si="5"/>
        <v>13</v>
      </c>
      <c r="AD12" s="183">
        <f t="shared" si="6"/>
        <v>26</v>
      </c>
      <c r="AE12" s="192">
        <f t="shared" si="7"/>
        <v>27</v>
      </c>
    </row>
    <row r="13" spans="1:31" ht="12.75">
      <c r="A13" s="29">
        <f t="shared" si="0"/>
        <v>26</v>
      </c>
      <c r="B13" s="183">
        <f t="shared" si="1"/>
        <v>25</v>
      </c>
      <c r="C13" s="186">
        <f t="shared" si="2"/>
        <v>13</v>
      </c>
      <c r="D13" s="185">
        <f>IF((MOD($A13,2)=1),(($A13+1)/2)+ROTATION!$B$17-1,(($A13/2)+ROTATION!$B$17-1))</f>
        <v>57</v>
      </c>
      <c r="E13" s="186" t="str">
        <f t="shared" si="3"/>
        <v>B</v>
      </c>
      <c r="F13" s="183">
        <f>ROTATION!$B$18+$A13-1</f>
        <v>114</v>
      </c>
      <c r="G13" s="25"/>
      <c r="H13" s="192">
        <v>27</v>
      </c>
      <c r="I13" s="166"/>
      <c r="J13" s="153" t="s">
        <v>586</v>
      </c>
      <c r="K13" s="154" t="s">
        <v>593</v>
      </c>
      <c r="L13" s="154" t="s">
        <v>601</v>
      </c>
      <c r="M13" s="155" t="s">
        <v>609</v>
      </c>
      <c r="N13" s="156" t="s">
        <v>617</v>
      </c>
      <c r="O13" s="157" t="s">
        <v>625</v>
      </c>
      <c r="P13" s="26"/>
      <c r="Q13" s="290" t="s">
        <v>672</v>
      </c>
      <c r="R13" s="291" t="s">
        <v>664</v>
      </c>
      <c r="S13" s="292" t="s">
        <v>656</v>
      </c>
      <c r="T13" s="154" t="s">
        <v>648</v>
      </c>
      <c r="U13" s="154" t="s">
        <v>640</v>
      </c>
      <c r="V13" s="293" t="s">
        <v>633</v>
      </c>
      <c r="W13" s="198"/>
      <c r="X13" s="192">
        <v>27</v>
      </c>
      <c r="Y13" s="2"/>
      <c r="Z13" s="185">
        <f>IF((MOD($A13,2)=1),(($A13+1)/2)+ROTATION!$B$19-1,(($A13/2)+ROTATION!$B$19-1))</f>
        <v>29</v>
      </c>
      <c r="AA13" s="26" t="str">
        <f t="shared" si="4"/>
        <v>B</v>
      </c>
      <c r="AB13" s="183">
        <f>ROTATION!$B$20+$A13-1</f>
        <v>58</v>
      </c>
      <c r="AC13" s="186">
        <f t="shared" si="5"/>
        <v>13</v>
      </c>
      <c r="AD13" s="183">
        <f t="shared" si="6"/>
        <v>25</v>
      </c>
      <c r="AE13" s="192">
        <f t="shared" si="7"/>
        <v>26</v>
      </c>
    </row>
    <row r="14" spans="1:31" ht="13.5" thickBot="1">
      <c r="A14" s="29">
        <f t="shared" si="0"/>
        <v>25</v>
      </c>
      <c r="B14" s="183">
        <f t="shared" si="1"/>
        <v>24</v>
      </c>
      <c r="C14" s="186">
        <f t="shared" si="2"/>
        <v>12</v>
      </c>
      <c r="D14" s="185">
        <f>IF((MOD($A14,2)=1),(($A14+1)/2)+ROTATION!$B$17-1,(($A14/2)+ROTATION!$B$17-1))</f>
        <v>57</v>
      </c>
      <c r="E14" s="186" t="str">
        <f t="shared" si="3"/>
        <v>A</v>
      </c>
      <c r="F14" s="183">
        <f>ROTATION!$B$18+$A14-1</f>
        <v>113</v>
      </c>
      <c r="G14" s="25"/>
      <c r="H14" s="192">
        <v>26</v>
      </c>
      <c r="I14" s="166"/>
      <c r="J14" s="158" t="s">
        <v>587</v>
      </c>
      <c r="K14" s="159" t="s">
        <v>594</v>
      </c>
      <c r="L14" s="159" t="s">
        <v>602</v>
      </c>
      <c r="M14" s="160" t="s">
        <v>610</v>
      </c>
      <c r="N14" s="161" t="s">
        <v>618</v>
      </c>
      <c r="O14" s="162" t="s">
        <v>626</v>
      </c>
      <c r="P14" s="26"/>
      <c r="Q14" s="294" t="s">
        <v>673</v>
      </c>
      <c r="R14" s="295" t="s">
        <v>665</v>
      </c>
      <c r="S14" s="296" t="s">
        <v>657</v>
      </c>
      <c r="T14" s="159" t="s">
        <v>649</v>
      </c>
      <c r="U14" s="159" t="s">
        <v>641</v>
      </c>
      <c r="V14" s="297" t="s">
        <v>634</v>
      </c>
      <c r="W14" s="198"/>
      <c r="X14" s="192">
        <v>26</v>
      </c>
      <c r="Y14" s="2"/>
      <c r="Z14" s="185">
        <f>IF((MOD($A14,2)=1),(($A14+1)/2)+ROTATION!$B$19-1,(($A14/2)+ROTATION!$B$19-1))</f>
        <v>29</v>
      </c>
      <c r="AA14" s="26" t="str">
        <f t="shared" si="4"/>
        <v>A</v>
      </c>
      <c r="AB14" s="183">
        <f>ROTATION!$B$20+$A14-1</f>
        <v>57</v>
      </c>
      <c r="AC14" s="186">
        <f t="shared" si="5"/>
        <v>12</v>
      </c>
      <c r="AD14" s="183">
        <f t="shared" si="6"/>
        <v>24</v>
      </c>
      <c r="AE14" s="192">
        <f t="shared" si="7"/>
        <v>25</v>
      </c>
    </row>
    <row r="15" spans="1:31" ht="12.75">
      <c r="A15" s="29">
        <f t="shared" si="0"/>
        <v>24</v>
      </c>
      <c r="B15" s="183">
        <f t="shared" si="1"/>
        <v>23</v>
      </c>
      <c r="C15" s="186">
        <f t="shared" si="2"/>
        <v>12</v>
      </c>
      <c r="D15" s="185">
        <f>IF((MOD($A15,2)=1),(($A15+1)/2)+ROTATION!$B$17-1,(($A15/2)+ROTATION!$B$17-1))</f>
        <v>56</v>
      </c>
      <c r="E15" s="186" t="str">
        <f t="shared" si="3"/>
        <v>B</v>
      </c>
      <c r="F15" s="183">
        <f>ROTATION!$B$18+$A15-1</f>
        <v>112</v>
      </c>
      <c r="G15" s="25"/>
      <c r="H15" s="192">
        <v>25</v>
      </c>
      <c r="I15" s="166"/>
      <c r="J15" s="153" t="s">
        <v>588</v>
      </c>
      <c r="K15" s="154" t="s">
        <v>595</v>
      </c>
      <c r="L15" s="154" t="s">
        <v>603</v>
      </c>
      <c r="M15" s="155" t="s">
        <v>611</v>
      </c>
      <c r="N15" s="156" t="s">
        <v>619</v>
      </c>
      <c r="O15" s="157" t="s">
        <v>627</v>
      </c>
      <c r="P15" s="26"/>
      <c r="Q15" s="290" t="s">
        <v>674</v>
      </c>
      <c r="R15" s="291" t="s">
        <v>666</v>
      </c>
      <c r="S15" s="292" t="s">
        <v>658</v>
      </c>
      <c r="T15" s="154" t="s">
        <v>650</v>
      </c>
      <c r="U15" s="154" t="s">
        <v>642</v>
      </c>
      <c r="V15" s="293" t="s">
        <v>635</v>
      </c>
      <c r="W15" s="198"/>
      <c r="X15" s="192">
        <v>25</v>
      </c>
      <c r="Y15" s="2"/>
      <c r="Z15" s="185">
        <f>IF((MOD($A15,2)=1),(($A15+1)/2)+ROTATION!$B$19-1,(($A15/2)+ROTATION!$B$19-1))</f>
        <v>28</v>
      </c>
      <c r="AA15" s="26" t="str">
        <f t="shared" si="4"/>
        <v>B</v>
      </c>
      <c r="AB15" s="183">
        <f>ROTATION!$B$20+$A15-1</f>
        <v>56</v>
      </c>
      <c r="AC15" s="186">
        <f t="shared" si="5"/>
        <v>12</v>
      </c>
      <c r="AD15" s="183">
        <f t="shared" si="6"/>
        <v>23</v>
      </c>
      <c r="AE15" s="192">
        <f t="shared" si="7"/>
        <v>24</v>
      </c>
    </row>
    <row r="16" spans="1:31" ht="13.5" thickBot="1">
      <c r="A16" s="29">
        <f t="shared" si="0"/>
        <v>23</v>
      </c>
      <c r="B16" s="183">
        <f t="shared" si="1"/>
        <v>22</v>
      </c>
      <c r="C16" s="186">
        <f t="shared" si="2"/>
        <v>11</v>
      </c>
      <c r="D16" s="185">
        <f>IF((MOD($A16,2)=1),(($A16+1)/2)+ROTATION!$B$17-1,(($A16/2)+ROTATION!$B$17-1))</f>
        <v>56</v>
      </c>
      <c r="E16" s="186" t="str">
        <f t="shared" si="3"/>
        <v>A</v>
      </c>
      <c r="F16" s="183">
        <f>ROTATION!$B$18+$A16-1</f>
        <v>111</v>
      </c>
      <c r="G16" s="25"/>
      <c r="H16" s="192">
        <v>24</v>
      </c>
      <c r="I16" s="166"/>
      <c r="J16" s="158" t="s">
        <v>589</v>
      </c>
      <c r="K16" s="159" t="s">
        <v>596</v>
      </c>
      <c r="L16" s="159" t="s">
        <v>604</v>
      </c>
      <c r="M16" s="160" t="s">
        <v>612</v>
      </c>
      <c r="N16" s="161" t="s">
        <v>620</v>
      </c>
      <c r="O16" s="162" t="s">
        <v>628</v>
      </c>
      <c r="P16" s="26"/>
      <c r="Q16" s="294" t="s">
        <v>675</v>
      </c>
      <c r="R16" s="295" t="s">
        <v>667</v>
      </c>
      <c r="S16" s="296" t="s">
        <v>659</v>
      </c>
      <c r="T16" s="159" t="s">
        <v>651</v>
      </c>
      <c r="U16" s="159" t="s">
        <v>643</v>
      </c>
      <c r="V16" s="297" t="s">
        <v>636</v>
      </c>
      <c r="W16" s="198"/>
      <c r="X16" s="192">
        <v>24</v>
      </c>
      <c r="Y16" s="2"/>
      <c r="Z16" s="185">
        <f>IF((MOD($A16,2)=1),(($A16+1)/2)+ROTATION!$B$19-1,(($A16/2)+ROTATION!$B$19-1))</f>
        <v>28</v>
      </c>
      <c r="AA16" s="26" t="str">
        <f t="shared" si="4"/>
        <v>A</v>
      </c>
      <c r="AB16" s="183">
        <f>ROTATION!$B$20+$A16-1</f>
        <v>55</v>
      </c>
      <c r="AC16" s="186">
        <f t="shared" si="5"/>
        <v>11</v>
      </c>
      <c r="AD16" s="183">
        <f t="shared" si="6"/>
        <v>22</v>
      </c>
      <c r="AE16" s="192">
        <f t="shared" si="7"/>
        <v>23</v>
      </c>
    </row>
    <row r="17" spans="1:31" ht="12.75">
      <c r="A17" s="29">
        <f t="shared" si="0"/>
        <v>22</v>
      </c>
      <c r="B17" s="183">
        <f t="shared" si="1"/>
        <v>21</v>
      </c>
      <c r="C17" s="186">
        <f t="shared" si="2"/>
        <v>11</v>
      </c>
      <c r="D17" s="185">
        <f>IF((MOD($A17,2)=1),(($A17+1)/2)+ROTATION!$B$17-1,(($A17/2)+ROTATION!$B$17-1))</f>
        <v>55</v>
      </c>
      <c r="E17" s="186" t="str">
        <f t="shared" si="3"/>
        <v>B</v>
      </c>
      <c r="F17" s="183">
        <f>ROTATION!$B$18+$A17-1</f>
        <v>110</v>
      </c>
      <c r="G17" s="25"/>
      <c r="H17" s="192">
        <v>23</v>
      </c>
      <c r="I17" s="166"/>
      <c r="J17" s="152" t="s">
        <v>676</v>
      </c>
      <c r="K17" s="97" t="s">
        <v>684</v>
      </c>
      <c r="L17" s="97" t="s">
        <v>691</v>
      </c>
      <c r="M17" s="151" t="s">
        <v>699</v>
      </c>
      <c r="N17" s="150" t="s">
        <v>707</v>
      </c>
      <c r="O17" s="149" t="s">
        <v>715</v>
      </c>
      <c r="P17" s="199"/>
      <c r="Q17" s="94" t="s">
        <v>412</v>
      </c>
      <c r="R17" s="95" t="s">
        <v>420</v>
      </c>
      <c r="S17" s="96" t="s">
        <v>428</v>
      </c>
      <c r="T17" s="97" t="s">
        <v>436</v>
      </c>
      <c r="U17" s="97" t="s">
        <v>397</v>
      </c>
      <c r="V17" s="98" t="s">
        <v>405</v>
      </c>
      <c r="W17" s="198"/>
      <c r="X17" s="192">
        <v>23</v>
      </c>
      <c r="Y17" s="2"/>
      <c r="Z17" s="185">
        <f>IF((MOD($A17,2)=1),(($A17+1)/2)+ROTATION!$B$19-1,(($A17/2)+ROTATION!$B$19-1))</f>
        <v>27</v>
      </c>
      <c r="AA17" s="26" t="str">
        <f t="shared" si="4"/>
        <v>B</v>
      </c>
      <c r="AB17" s="183">
        <f>ROTATION!$B$20+$A17-1</f>
        <v>54</v>
      </c>
      <c r="AC17" s="186">
        <f t="shared" si="5"/>
        <v>11</v>
      </c>
      <c r="AD17" s="183">
        <f t="shared" si="6"/>
        <v>21</v>
      </c>
      <c r="AE17" s="192">
        <f t="shared" si="7"/>
        <v>22</v>
      </c>
    </row>
    <row r="18" spans="1:31" ht="13.5" thickBot="1">
      <c r="A18" s="29">
        <f t="shared" si="0"/>
        <v>21</v>
      </c>
      <c r="B18" s="183">
        <f t="shared" si="1"/>
        <v>20</v>
      </c>
      <c r="C18" s="186">
        <f t="shared" si="2"/>
        <v>10</v>
      </c>
      <c r="D18" s="185">
        <f>IF((MOD($A18,2)=1),(($A18+1)/2)+ROTATION!$B$17-1,(($A18/2)+ROTATION!$B$17-1))</f>
        <v>55</v>
      </c>
      <c r="E18" s="186" t="str">
        <f t="shared" si="3"/>
        <v>A</v>
      </c>
      <c r="F18" s="183">
        <f>ROTATION!$B$18+$A18-1</f>
        <v>109</v>
      </c>
      <c r="G18" s="25"/>
      <c r="H18" s="192">
        <v>22</v>
      </c>
      <c r="I18" s="166"/>
      <c r="J18" s="145" t="s">
        <v>677</v>
      </c>
      <c r="K18" s="102" t="s">
        <v>677</v>
      </c>
      <c r="L18" s="102" t="s">
        <v>692</v>
      </c>
      <c r="M18" s="146" t="s">
        <v>700</v>
      </c>
      <c r="N18" s="147" t="s">
        <v>708</v>
      </c>
      <c r="O18" s="148" t="s">
        <v>716</v>
      </c>
      <c r="P18" s="199"/>
      <c r="Q18" s="99" t="s">
        <v>413</v>
      </c>
      <c r="R18" s="100" t="s">
        <v>421</v>
      </c>
      <c r="S18" s="101" t="s">
        <v>429</v>
      </c>
      <c r="T18" s="102" t="s">
        <v>437</v>
      </c>
      <c r="U18" s="102" t="s">
        <v>849</v>
      </c>
      <c r="V18" s="103" t="s">
        <v>398</v>
      </c>
      <c r="W18" s="198"/>
      <c r="X18" s="192">
        <v>22</v>
      </c>
      <c r="Y18" s="2"/>
      <c r="Z18" s="185">
        <f>IF((MOD($A18,2)=1),(($A18+1)/2)+ROTATION!$B$19-1,(($A18/2)+ROTATION!$B$19-1))</f>
        <v>27</v>
      </c>
      <c r="AA18" s="26" t="str">
        <f t="shared" si="4"/>
        <v>A</v>
      </c>
      <c r="AB18" s="183">
        <f>ROTATION!$B$20+$A18-1</f>
        <v>53</v>
      </c>
      <c r="AC18" s="186">
        <f t="shared" si="5"/>
        <v>10</v>
      </c>
      <c r="AD18" s="183">
        <f t="shared" si="6"/>
        <v>20</v>
      </c>
      <c r="AE18" s="192">
        <f t="shared" si="7"/>
        <v>21</v>
      </c>
    </row>
    <row r="19" spans="1:31" ht="12.75">
      <c r="A19" s="29">
        <f t="shared" si="0"/>
        <v>20</v>
      </c>
      <c r="B19" s="183">
        <f t="shared" si="1"/>
        <v>19</v>
      </c>
      <c r="C19" s="186">
        <f t="shared" si="2"/>
        <v>10</v>
      </c>
      <c r="D19" s="185">
        <f>IF((MOD($A19,2)=1),(($A19+1)/2)+ROTATION!$B$17-1,(($A19/2)+ROTATION!$B$17-1))</f>
        <v>54</v>
      </c>
      <c r="E19" s="186" t="str">
        <f t="shared" si="3"/>
        <v>B</v>
      </c>
      <c r="F19" s="183">
        <f>ROTATION!$B$18+$A19-1</f>
        <v>108</v>
      </c>
      <c r="G19" s="25"/>
      <c r="H19" s="192">
        <v>21</v>
      </c>
      <c r="I19" s="166"/>
      <c r="J19" s="152" t="s">
        <v>678</v>
      </c>
      <c r="K19" s="97" t="s">
        <v>685</v>
      </c>
      <c r="L19" s="97" t="s">
        <v>693</v>
      </c>
      <c r="M19" s="151" t="s">
        <v>701</v>
      </c>
      <c r="N19" s="150" t="s">
        <v>709</v>
      </c>
      <c r="O19" s="149" t="s">
        <v>717</v>
      </c>
      <c r="P19" s="199"/>
      <c r="Q19" s="94" t="s">
        <v>414</v>
      </c>
      <c r="R19" s="95" t="s">
        <v>422</v>
      </c>
      <c r="S19" s="96" t="s">
        <v>430</v>
      </c>
      <c r="T19" s="97" t="s">
        <v>438</v>
      </c>
      <c r="U19" s="97" t="s">
        <v>399</v>
      </c>
      <c r="V19" s="98" t="s">
        <v>406</v>
      </c>
      <c r="W19" s="198"/>
      <c r="X19" s="192">
        <v>21</v>
      </c>
      <c r="Y19" s="2"/>
      <c r="Z19" s="185">
        <f>IF((MOD($A19,2)=1),(($A19+1)/2)+ROTATION!$B$19-1,(($A19/2)+ROTATION!$B$19-1))</f>
        <v>26</v>
      </c>
      <c r="AA19" s="26" t="str">
        <f t="shared" si="4"/>
        <v>B</v>
      </c>
      <c r="AB19" s="183">
        <f>ROTATION!$B$20+$A19-1</f>
        <v>52</v>
      </c>
      <c r="AC19" s="186">
        <f t="shared" si="5"/>
        <v>10</v>
      </c>
      <c r="AD19" s="183">
        <f t="shared" si="6"/>
        <v>19</v>
      </c>
      <c r="AE19" s="192">
        <f t="shared" si="7"/>
        <v>20</v>
      </c>
    </row>
    <row r="20" spans="1:31" ht="13.5" thickBot="1">
      <c r="A20" s="29">
        <f t="shared" si="0"/>
        <v>19</v>
      </c>
      <c r="B20" s="183">
        <f t="shared" si="1"/>
        <v>18</v>
      </c>
      <c r="C20" s="186">
        <f t="shared" si="2"/>
        <v>9</v>
      </c>
      <c r="D20" s="185">
        <f>IF((MOD($A20,2)=1),(($A20+1)/2)+ROTATION!$B$17-1,(($A20/2)+ROTATION!$B$17-1))</f>
        <v>54</v>
      </c>
      <c r="E20" s="186" t="str">
        <f t="shared" si="3"/>
        <v>A</v>
      </c>
      <c r="F20" s="183">
        <f>ROTATION!$B$18+$A20-1</f>
        <v>107</v>
      </c>
      <c r="G20" s="25"/>
      <c r="H20" s="192">
        <v>20</v>
      </c>
      <c r="I20" s="166"/>
      <c r="J20" s="145" t="s">
        <v>679</v>
      </c>
      <c r="K20" s="102" t="s">
        <v>686</v>
      </c>
      <c r="L20" s="102" t="s">
        <v>694</v>
      </c>
      <c r="M20" s="146" t="s">
        <v>702</v>
      </c>
      <c r="N20" s="147" t="s">
        <v>710</v>
      </c>
      <c r="O20" s="148" t="s">
        <v>718</v>
      </c>
      <c r="P20" s="199"/>
      <c r="Q20" s="99" t="s">
        <v>415</v>
      </c>
      <c r="R20" s="100" t="s">
        <v>423</v>
      </c>
      <c r="S20" s="101" t="s">
        <v>431</v>
      </c>
      <c r="T20" s="102" t="s">
        <v>439</v>
      </c>
      <c r="U20" s="102" t="s">
        <v>400</v>
      </c>
      <c r="V20" s="103" t="s">
        <v>407</v>
      </c>
      <c r="W20" s="198"/>
      <c r="X20" s="192">
        <v>20</v>
      </c>
      <c r="Y20" s="2"/>
      <c r="Z20" s="185">
        <f>IF((MOD($A20,2)=1),(($A20+1)/2)+ROTATION!$B$19-1,(($A20/2)+ROTATION!$B$19-1))</f>
        <v>26</v>
      </c>
      <c r="AA20" s="26" t="str">
        <f t="shared" si="4"/>
        <v>A</v>
      </c>
      <c r="AB20" s="183">
        <f>ROTATION!$B$20+$A20-1</f>
        <v>51</v>
      </c>
      <c r="AC20" s="186">
        <f t="shared" si="5"/>
        <v>9</v>
      </c>
      <c r="AD20" s="183">
        <f t="shared" si="6"/>
        <v>18</v>
      </c>
      <c r="AE20" s="192">
        <f t="shared" si="7"/>
        <v>19</v>
      </c>
    </row>
    <row r="21" spans="1:31" ht="12.75">
      <c r="A21" s="29">
        <f t="shared" si="0"/>
        <v>18</v>
      </c>
      <c r="B21" s="183">
        <f t="shared" si="1"/>
        <v>17</v>
      </c>
      <c r="C21" s="186">
        <f t="shared" si="2"/>
        <v>9</v>
      </c>
      <c r="D21" s="185">
        <f>IF((MOD($A21,2)=1),(($A21+1)/2)+ROTATION!$B$17-1,(($A21/2)+ROTATION!$B$17-1))</f>
        <v>53</v>
      </c>
      <c r="E21" s="186" t="str">
        <f t="shared" si="3"/>
        <v>B</v>
      </c>
      <c r="F21" s="183">
        <f>ROTATION!$B$18+$A21-1</f>
        <v>106</v>
      </c>
      <c r="G21" s="25"/>
      <c r="H21" s="192">
        <v>19</v>
      </c>
      <c r="I21" s="166"/>
      <c r="J21" s="152" t="s">
        <v>680</v>
      </c>
      <c r="K21" s="97" t="s">
        <v>687</v>
      </c>
      <c r="L21" s="97" t="s">
        <v>695</v>
      </c>
      <c r="M21" s="151" t="s">
        <v>703</v>
      </c>
      <c r="N21" s="150" t="s">
        <v>711</v>
      </c>
      <c r="O21" s="149" t="s">
        <v>719</v>
      </c>
      <c r="P21" s="199"/>
      <c r="Q21" s="94" t="s">
        <v>416</v>
      </c>
      <c r="R21" s="95" t="s">
        <v>424</v>
      </c>
      <c r="S21" s="96" t="s">
        <v>432</v>
      </c>
      <c r="T21" s="97" t="s">
        <v>440</v>
      </c>
      <c r="U21" s="97" t="s">
        <v>401</v>
      </c>
      <c r="V21" s="98" t="s">
        <v>408</v>
      </c>
      <c r="W21" s="198"/>
      <c r="X21" s="192">
        <v>19</v>
      </c>
      <c r="Y21" s="2"/>
      <c r="Z21" s="185">
        <f>IF((MOD($A21,2)=1),(($A21+1)/2)+ROTATION!$B$19-1,(($A21/2)+ROTATION!$B$19-1))</f>
        <v>25</v>
      </c>
      <c r="AA21" s="26" t="str">
        <f t="shared" si="4"/>
        <v>B</v>
      </c>
      <c r="AB21" s="183">
        <f>ROTATION!$B$20+$A21-1</f>
        <v>50</v>
      </c>
      <c r="AC21" s="186">
        <f t="shared" si="5"/>
        <v>9</v>
      </c>
      <c r="AD21" s="183">
        <f t="shared" si="6"/>
        <v>17</v>
      </c>
      <c r="AE21" s="192">
        <f t="shared" si="7"/>
        <v>18</v>
      </c>
    </row>
    <row r="22" spans="1:31" ht="13.5" thickBot="1">
      <c r="A22" s="29">
        <f t="shared" si="0"/>
        <v>17</v>
      </c>
      <c r="B22" s="183">
        <f t="shared" si="1"/>
        <v>16</v>
      </c>
      <c r="C22" s="186">
        <f t="shared" si="2"/>
        <v>8</v>
      </c>
      <c r="D22" s="185">
        <f>IF((MOD($A22,2)=1),(($A22+1)/2)+ROTATION!$B$17-1,(($A22/2)+ROTATION!$B$17-1))</f>
        <v>53</v>
      </c>
      <c r="E22" s="186" t="str">
        <f t="shared" si="3"/>
        <v>A</v>
      </c>
      <c r="F22" s="183">
        <f>ROTATION!$B$18+$A22-1</f>
        <v>105</v>
      </c>
      <c r="G22" s="25"/>
      <c r="H22" s="192">
        <v>18</v>
      </c>
      <c r="I22" s="166"/>
      <c r="J22" s="145" t="s">
        <v>681</v>
      </c>
      <c r="K22" s="102" t="s">
        <v>688</v>
      </c>
      <c r="L22" s="102" t="s">
        <v>696</v>
      </c>
      <c r="M22" s="146" t="s">
        <v>704</v>
      </c>
      <c r="N22" s="147" t="s">
        <v>712</v>
      </c>
      <c r="O22" s="148" t="s">
        <v>720</v>
      </c>
      <c r="P22" s="199"/>
      <c r="Q22" s="99" t="s">
        <v>417</v>
      </c>
      <c r="R22" s="100" t="s">
        <v>425</v>
      </c>
      <c r="S22" s="101" t="s">
        <v>433</v>
      </c>
      <c r="T22" s="102" t="s">
        <v>441</v>
      </c>
      <c r="U22" s="102" t="s">
        <v>402</v>
      </c>
      <c r="V22" s="103" t="s">
        <v>409</v>
      </c>
      <c r="W22" s="198"/>
      <c r="X22" s="192">
        <v>18</v>
      </c>
      <c r="Y22" s="2"/>
      <c r="Z22" s="185">
        <f>IF((MOD($A22,2)=1),(($A22+1)/2)+ROTATION!$B$19-1,(($A22/2)+ROTATION!$B$19-1))</f>
        <v>25</v>
      </c>
      <c r="AA22" s="26" t="str">
        <f t="shared" si="4"/>
        <v>A</v>
      </c>
      <c r="AB22" s="183">
        <f>ROTATION!$B$20+$A22-1</f>
        <v>49</v>
      </c>
      <c r="AC22" s="186">
        <f t="shared" si="5"/>
        <v>8</v>
      </c>
      <c r="AD22" s="183">
        <f t="shared" si="6"/>
        <v>16</v>
      </c>
      <c r="AE22" s="192">
        <f t="shared" si="7"/>
        <v>17</v>
      </c>
    </row>
    <row r="23" spans="1:31" ht="12.75">
      <c r="A23" s="29">
        <f t="shared" si="0"/>
        <v>16</v>
      </c>
      <c r="B23" s="183">
        <f t="shared" si="1"/>
        <v>15</v>
      </c>
      <c r="C23" s="186">
        <f t="shared" si="2"/>
        <v>8</v>
      </c>
      <c r="D23" s="185">
        <f>IF((MOD($A23,2)=1),(($A23+1)/2)+ROTATION!$B$17-1,(($A23/2)+ROTATION!$B$17-1))</f>
        <v>52</v>
      </c>
      <c r="E23" s="186" t="str">
        <f t="shared" si="3"/>
        <v>B</v>
      </c>
      <c r="F23" s="183">
        <f>ROTATION!$B$18+$A23-1</f>
        <v>104</v>
      </c>
      <c r="G23" s="25"/>
      <c r="H23" s="192">
        <v>17</v>
      </c>
      <c r="I23" s="166"/>
      <c r="J23" s="152" t="s">
        <v>682</v>
      </c>
      <c r="K23" s="97" t="s">
        <v>689</v>
      </c>
      <c r="L23" s="97" t="s">
        <v>697</v>
      </c>
      <c r="M23" s="151" t="s">
        <v>705</v>
      </c>
      <c r="N23" s="150" t="s">
        <v>713</v>
      </c>
      <c r="O23" s="149" t="s">
        <v>721</v>
      </c>
      <c r="P23" s="199"/>
      <c r="Q23" s="94" t="s">
        <v>410</v>
      </c>
      <c r="R23" s="95" t="s">
        <v>418</v>
      </c>
      <c r="S23" s="96" t="s">
        <v>426</v>
      </c>
      <c r="T23" s="97" t="s">
        <v>434</v>
      </c>
      <c r="U23" s="97" t="s">
        <v>395</v>
      </c>
      <c r="V23" s="98" t="s">
        <v>403</v>
      </c>
      <c r="W23" s="198"/>
      <c r="X23" s="192">
        <v>17</v>
      </c>
      <c r="Y23" s="2"/>
      <c r="Z23" s="185">
        <f>IF((MOD($A23,2)=1),(($A23+1)/2)+ROTATION!$B$19-1,(($A23/2)+ROTATION!$B$19-1))</f>
        <v>24</v>
      </c>
      <c r="AA23" s="26" t="str">
        <f t="shared" si="4"/>
        <v>B</v>
      </c>
      <c r="AB23" s="183">
        <f>ROTATION!$B$20+$A23-1</f>
        <v>48</v>
      </c>
      <c r="AC23" s="186">
        <f t="shared" si="5"/>
        <v>8</v>
      </c>
      <c r="AD23" s="183">
        <f t="shared" si="6"/>
        <v>15</v>
      </c>
      <c r="AE23" s="192">
        <f t="shared" si="7"/>
        <v>16</v>
      </c>
    </row>
    <row r="24" spans="1:31" ht="13.5" thickBot="1">
      <c r="A24" s="29">
        <f t="shared" si="0"/>
        <v>15</v>
      </c>
      <c r="B24" s="183">
        <f t="shared" si="1"/>
        <v>14</v>
      </c>
      <c r="C24" s="186">
        <f t="shared" si="2"/>
        <v>7</v>
      </c>
      <c r="D24" s="185">
        <f>IF((MOD($A24,2)=1),(($A24+1)/2)+ROTATION!$B$17-1,(($A24/2)+ROTATION!$B$17-1))</f>
        <v>52</v>
      </c>
      <c r="E24" s="186" t="str">
        <f t="shared" si="3"/>
        <v>A</v>
      </c>
      <c r="F24" s="183">
        <f>ROTATION!$B$18+$A24-1</f>
        <v>103</v>
      </c>
      <c r="G24" s="25"/>
      <c r="H24" s="192">
        <v>16</v>
      </c>
      <c r="I24" s="166"/>
      <c r="J24" s="145" t="s">
        <v>683</v>
      </c>
      <c r="K24" s="102" t="s">
        <v>690</v>
      </c>
      <c r="L24" s="102" t="s">
        <v>698</v>
      </c>
      <c r="M24" s="146" t="s">
        <v>706</v>
      </c>
      <c r="N24" s="147" t="s">
        <v>714</v>
      </c>
      <c r="O24" s="148" t="s">
        <v>722</v>
      </c>
      <c r="P24" s="199"/>
      <c r="Q24" s="99" t="s">
        <v>411</v>
      </c>
      <c r="R24" s="100" t="s">
        <v>419</v>
      </c>
      <c r="S24" s="101" t="s">
        <v>427</v>
      </c>
      <c r="T24" s="102" t="s">
        <v>435</v>
      </c>
      <c r="U24" s="102" t="s">
        <v>396</v>
      </c>
      <c r="V24" s="103" t="s">
        <v>404</v>
      </c>
      <c r="W24" s="198"/>
      <c r="X24" s="192">
        <v>16</v>
      </c>
      <c r="Y24" s="2"/>
      <c r="Z24" s="185">
        <f>IF((MOD($A24,2)=1),(($A24+1)/2)+ROTATION!$B$19-1,(($A24/2)+ROTATION!$B$19-1))</f>
        <v>24</v>
      </c>
      <c r="AA24" s="26" t="str">
        <f t="shared" si="4"/>
        <v>A</v>
      </c>
      <c r="AB24" s="183">
        <f>ROTATION!$B$20+$A24-1</f>
        <v>47</v>
      </c>
      <c r="AC24" s="186">
        <f t="shared" si="5"/>
        <v>7</v>
      </c>
      <c r="AD24" s="183">
        <f t="shared" si="6"/>
        <v>14</v>
      </c>
      <c r="AE24" s="192">
        <f t="shared" si="7"/>
        <v>15</v>
      </c>
    </row>
    <row r="25" spans="1:31" ht="12.75">
      <c r="A25" s="29">
        <f t="shared" si="0"/>
        <v>14</v>
      </c>
      <c r="B25" s="183">
        <f t="shared" si="1"/>
        <v>13</v>
      </c>
      <c r="C25" s="186">
        <f t="shared" si="2"/>
        <v>7</v>
      </c>
      <c r="D25" s="185">
        <f>IF((MOD($A25,2)=1),(($A25+1)/2)+ROTATION!$B$17-1,(($A25/2)+ROTATION!$B$17-1))</f>
        <v>51</v>
      </c>
      <c r="E25" s="186" t="str">
        <f t="shared" si="3"/>
        <v>B</v>
      </c>
      <c r="F25" s="183">
        <f>ROTATION!$B$18+$A25-1</f>
        <v>102</v>
      </c>
      <c r="G25" s="25"/>
      <c r="H25" s="192">
        <v>15</v>
      </c>
      <c r="I25" s="166"/>
      <c r="J25" s="153" t="s">
        <v>535</v>
      </c>
      <c r="K25" s="154" t="s">
        <v>543</v>
      </c>
      <c r="L25" s="154" t="s">
        <v>550</v>
      </c>
      <c r="M25" s="155" t="s">
        <v>558</v>
      </c>
      <c r="N25" s="156" t="s">
        <v>566</v>
      </c>
      <c r="O25" s="157" t="s">
        <v>574</v>
      </c>
      <c r="P25" s="197"/>
      <c r="Q25" s="290" t="s">
        <v>527</v>
      </c>
      <c r="R25" s="291" t="s">
        <v>519</v>
      </c>
      <c r="S25" s="292" t="s">
        <v>511</v>
      </c>
      <c r="T25" s="154" t="s">
        <v>503</v>
      </c>
      <c r="U25" s="154" t="s">
        <v>496</v>
      </c>
      <c r="V25" s="293" t="s">
        <v>488</v>
      </c>
      <c r="W25" s="198"/>
      <c r="X25" s="192">
        <v>15</v>
      </c>
      <c r="Y25" s="2"/>
      <c r="Z25" s="185">
        <f>IF((MOD($A25,2)=1),(($A25+1)/2)+ROTATION!$B$19-1,(($A25/2)+ROTATION!$B$19-1))</f>
        <v>23</v>
      </c>
      <c r="AA25" s="26" t="str">
        <f t="shared" si="4"/>
        <v>B</v>
      </c>
      <c r="AB25" s="183">
        <f>ROTATION!$B$20+$A25-1</f>
        <v>46</v>
      </c>
      <c r="AC25" s="186">
        <f t="shared" si="5"/>
        <v>7</v>
      </c>
      <c r="AD25" s="183">
        <f t="shared" si="6"/>
        <v>13</v>
      </c>
      <c r="AE25" s="192">
        <f t="shared" si="7"/>
        <v>14</v>
      </c>
    </row>
    <row r="26" spans="1:31" ht="13.5" thickBot="1">
      <c r="A26" s="29">
        <f t="shared" si="0"/>
        <v>13</v>
      </c>
      <c r="B26" s="183">
        <f t="shared" si="1"/>
        <v>12</v>
      </c>
      <c r="C26" s="186">
        <f t="shared" si="2"/>
        <v>6</v>
      </c>
      <c r="D26" s="185">
        <f>IF((MOD($A26,2)=1),(($A26+1)/2)+ROTATION!$B$17-1,(($A26/2)+ROTATION!$B$17-1))</f>
        <v>51</v>
      </c>
      <c r="E26" s="186" t="str">
        <f t="shared" si="3"/>
        <v>A</v>
      </c>
      <c r="F26" s="183">
        <f>ROTATION!$B$18+$A26-1</f>
        <v>101</v>
      </c>
      <c r="G26" s="25"/>
      <c r="H26" s="192">
        <v>14</v>
      </c>
      <c r="I26" s="166"/>
      <c r="J26" s="158" t="s">
        <v>536</v>
      </c>
      <c r="K26" s="159" t="s">
        <v>536</v>
      </c>
      <c r="L26" s="159" t="s">
        <v>551</v>
      </c>
      <c r="M26" s="160" t="s">
        <v>559</v>
      </c>
      <c r="N26" s="161" t="s">
        <v>567</v>
      </c>
      <c r="O26" s="162" t="s">
        <v>575</v>
      </c>
      <c r="P26" s="197"/>
      <c r="Q26" s="294" t="s">
        <v>528</v>
      </c>
      <c r="R26" s="295" t="s">
        <v>520</v>
      </c>
      <c r="S26" s="296" t="s">
        <v>512</v>
      </c>
      <c r="T26" s="159" t="s">
        <v>504</v>
      </c>
      <c r="U26" s="159" t="s">
        <v>850</v>
      </c>
      <c r="V26" s="297" t="s">
        <v>489</v>
      </c>
      <c r="W26" s="198"/>
      <c r="X26" s="192">
        <v>14</v>
      </c>
      <c r="Y26" s="2"/>
      <c r="Z26" s="185">
        <f>IF((MOD($A26,2)=1),(($A26+1)/2)+ROTATION!$B$19-1,(($A26/2)+ROTATION!$B$19-1))</f>
        <v>23</v>
      </c>
      <c r="AA26" s="26" t="str">
        <f t="shared" si="4"/>
        <v>A</v>
      </c>
      <c r="AB26" s="183">
        <f>ROTATION!$B$20+$A26-1</f>
        <v>45</v>
      </c>
      <c r="AC26" s="186">
        <f t="shared" si="5"/>
        <v>6</v>
      </c>
      <c r="AD26" s="183">
        <f t="shared" si="6"/>
        <v>12</v>
      </c>
      <c r="AE26" s="192">
        <f t="shared" si="7"/>
        <v>13</v>
      </c>
    </row>
    <row r="27" spans="1:31" ht="12.75">
      <c r="A27" s="29">
        <f t="shared" si="0"/>
        <v>12</v>
      </c>
      <c r="B27" s="183">
        <f t="shared" si="1"/>
        <v>11</v>
      </c>
      <c r="C27" s="186">
        <f t="shared" si="2"/>
        <v>6</v>
      </c>
      <c r="D27" s="185">
        <f>IF((MOD($A27,2)=1),(($A27+1)/2)+ROTATION!$B$17-1,(($A27/2)+ROTATION!$B$17-1))</f>
        <v>50</v>
      </c>
      <c r="E27" s="186" t="str">
        <f t="shared" si="3"/>
        <v>B</v>
      </c>
      <c r="F27" s="183">
        <f>ROTATION!$B$18+$A27-1</f>
        <v>100</v>
      </c>
      <c r="G27" s="25"/>
      <c r="H27" s="192">
        <v>13</v>
      </c>
      <c r="I27" s="166"/>
      <c r="J27" s="153" t="s">
        <v>537</v>
      </c>
      <c r="K27" s="154" t="s">
        <v>544</v>
      </c>
      <c r="L27" s="154" t="s">
        <v>552</v>
      </c>
      <c r="M27" s="155" t="s">
        <v>560</v>
      </c>
      <c r="N27" s="156" t="s">
        <v>568</v>
      </c>
      <c r="O27" s="157" t="s">
        <v>576</v>
      </c>
      <c r="P27" s="197"/>
      <c r="Q27" s="290" t="s">
        <v>529</v>
      </c>
      <c r="R27" s="291" t="s">
        <v>521</v>
      </c>
      <c r="S27" s="292" t="s">
        <v>513</v>
      </c>
      <c r="T27" s="154" t="s">
        <v>505</v>
      </c>
      <c r="U27" s="154" t="s">
        <v>497</v>
      </c>
      <c r="V27" s="293" t="s">
        <v>490</v>
      </c>
      <c r="W27" s="198"/>
      <c r="X27" s="192">
        <v>13</v>
      </c>
      <c r="Y27" s="2"/>
      <c r="Z27" s="185">
        <f>IF((MOD($A27,2)=1),(($A27+1)/2)+ROTATION!$B$19-1,(($A27/2)+ROTATION!$B$19-1))</f>
        <v>22</v>
      </c>
      <c r="AA27" s="26" t="str">
        <f t="shared" si="4"/>
        <v>B</v>
      </c>
      <c r="AB27" s="183">
        <f>ROTATION!$B$20+$A27-1</f>
        <v>44</v>
      </c>
      <c r="AC27" s="186">
        <f t="shared" si="5"/>
        <v>6</v>
      </c>
      <c r="AD27" s="183">
        <f t="shared" si="6"/>
        <v>11</v>
      </c>
      <c r="AE27" s="192">
        <f t="shared" si="7"/>
        <v>12</v>
      </c>
    </row>
    <row r="28" spans="1:31" ht="13.5" thickBot="1">
      <c r="A28" s="29">
        <f t="shared" si="0"/>
        <v>11</v>
      </c>
      <c r="B28" s="183">
        <f t="shared" si="1"/>
        <v>10</v>
      </c>
      <c r="C28" s="186">
        <f t="shared" si="2"/>
        <v>5</v>
      </c>
      <c r="D28" s="185">
        <f>IF((MOD($A28,2)=1),(($A28+1)/2)+ROTATION!$B$17-1,(($A28/2)+ROTATION!$B$17-1))</f>
        <v>50</v>
      </c>
      <c r="E28" s="186" t="str">
        <f t="shared" si="3"/>
        <v>A</v>
      </c>
      <c r="F28" s="183">
        <f>ROTATION!$B$18+$A28-1</f>
        <v>99</v>
      </c>
      <c r="G28" s="25"/>
      <c r="H28" s="192">
        <v>12</v>
      </c>
      <c r="I28" s="166"/>
      <c r="J28" s="158" t="s">
        <v>538</v>
      </c>
      <c r="K28" s="159" t="s">
        <v>545</v>
      </c>
      <c r="L28" s="159" t="s">
        <v>553</v>
      </c>
      <c r="M28" s="160" t="s">
        <v>561</v>
      </c>
      <c r="N28" s="161" t="s">
        <v>569</v>
      </c>
      <c r="O28" s="162" t="s">
        <v>577</v>
      </c>
      <c r="P28" s="197"/>
      <c r="Q28" s="294" t="s">
        <v>530</v>
      </c>
      <c r="R28" s="295" t="s">
        <v>522</v>
      </c>
      <c r="S28" s="296" t="s">
        <v>514</v>
      </c>
      <c r="T28" s="159" t="s">
        <v>506</v>
      </c>
      <c r="U28" s="159" t="s">
        <v>498</v>
      </c>
      <c r="V28" s="297" t="s">
        <v>491</v>
      </c>
      <c r="W28" s="198"/>
      <c r="X28" s="192">
        <v>12</v>
      </c>
      <c r="Y28" s="2"/>
      <c r="Z28" s="185">
        <f>IF((MOD($A28,2)=1),(($A28+1)/2)+ROTATION!$B$19-1,(($A28/2)+ROTATION!$B$19-1))</f>
        <v>22</v>
      </c>
      <c r="AA28" s="26" t="str">
        <f t="shared" si="4"/>
        <v>A</v>
      </c>
      <c r="AB28" s="183">
        <f>ROTATION!$B$20+$A28-1</f>
        <v>43</v>
      </c>
      <c r="AC28" s="186">
        <f t="shared" si="5"/>
        <v>5</v>
      </c>
      <c r="AD28" s="183">
        <f t="shared" si="6"/>
        <v>10</v>
      </c>
      <c r="AE28" s="192">
        <f t="shared" si="7"/>
        <v>11</v>
      </c>
    </row>
    <row r="29" spans="1:31" ht="12.75">
      <c r="A29" s="29">
        <f t="shared" si="0"/>
        <v>10</v>
      </c>
      <c r="B29" s="183">
        <f t="shared" si="1"/>
        <v>9</v>
      </c>
      <c r="C29" s="186">
        <f t="shared" si="2"/>
        <v>5</v>
      </c>
      <c r="D29" s="185">
        <f>IF((MOD($A29,2)=1),(($A29+1)/2)+ROTATION!$B$17-1,(($A29/2)+ROTATION!$B$17-1))</f>
        <v>49</v>
      </c>
      <c r="E29" s="186" t="str">
        <f t="shared" si="3"/>
        <v>B</v>
      </c>
      <c r="F29" s="183">
        <f>ROTATION!$B$18+$A29-1</f>
        <v>98</v>
      </c>
      <c r="G29" s="25"/>
      <c r="H29" s="192">
        <v>11</v>
      </c>
      <c r="I29" s="166"/>
      <c r="J29" s="153" t="s">
        <v>539</v>
      </c>
      <c r="K29" s="154" t="s">
        <v>546</v>
      </c>
      <c r="L29" s="154" t="s">
        <v>554</v>
      </c>
      <c r="M29" s="155" t="s">
        <v>562</v>
      </c>
      <c r="N29" s="156" t="s">
        <v>570</v>
      </c>
      <c r="O29" s="157" t="s">
        <v>578</v>
      </c>
      <c r="P29" s="197"/>
      <c r="Q29" s="290" t="s">
        <v>531</v>
      </c>
      <c r="R29" s="291" t="s">
        <v>523</v>
      </c>
      <c r="S29" s="292" t="s">
        <v>515</v>
      </c>
      <c r="T29" s="154" t="s">
        <v>507</v>
      </c>
      <c r="U29" s="154" t="s">
        <v>499</v>
      </c>
      <c r="V29" s="293" t="s">
        <v>492</v>
      </c>
      <c r="W29" s="198"/>
      <c r="X29" s="192">
        <v>11</v>
      </c>
      <c r="Y29" s="2"/>
      <c r="Z29" s="185">
        <f>IF((MOD($A29,2)=1),(($A29+1)/2)+ROTATION!$B$19-1,(($A29/2)+ROTATION!$B$19-1))</f>
        <v>21</v>
      </c>
      <c r="AA29" s="26" t="str">
        <f t="shared" si="4"/>
        <v>B</v>
      </c>
      <c r="AB29" s="183">
        <f>ROTATION!$B$20+$A29-1</f>
        <v>42</v>
      </c>
      <c r="AC29" s="186">
        <f t="shared" si="5"/>
        <v>5</v>
      </c>
      <c r="AD29" s="183">
        <f t="shared" si="6"/>
        <v>9</v>
      </c>
      <c r="AE29" s="192">
        <f t="shared" si="7"/>
        <v>10</v>
      </c>
    </row>
    <row r="30" spans="1:31" ht="13.5" thickBot="1">
      <c r="A30" s="29">
        <f t="shared" si="0"/>
        <v>9</v>
      </c>
      <c r="B30" s="183">
        <f t="shared" si="1"/>
        <v>8</v>
      </c>
      <c r="C30" s="186">
        <f t="shared" si="2"/>
        <v>4</v>
      </c>
      <c r="D30" s="185">
        <f>IF((MOD($A30,2)=1),(($A30+1)/2)+ROTATION!$B$17-1,(($A30/2)+ROTATION!$B$17-1))</f>
        <v>49</v>
      </c>
      <c r="E30" s="186" t="str">
        <f t="shared" si="3"/>
        <v>A</v>
      </c>
      <c r="F30" s="183">
        <f>ROTATION!$B$18+$A30-1</f>
        <v>97</v>
      </c>
      <c r="G30" s="25"/>
      <c r="H30" s="192">
        <v>10</v>
      </c>
      <c r="I30" s="166"/>
      <c r="J30" s="158" t="s">
        <v>540</v>
      </c>
      <c r="K30" s="159" t="s">
        <v>547</v>
      </c>
      <c r="L30" s="159" t="s">
        <v>555</v>
      </c>
      <c r="M30" s="160" t="s">
        <v>563</v>
      </c>
      <c r="N30" s="161" t="s">
        <v>571</v>
      </c>
      <c r="O30" s="162" t="s">
        <v>579</v>
      </c>
      <c r="P30" s="197"/>
      <c r="Q30" s="294" t="s">
        <v>532</v>
      </c>
      <c r="R30" s="295" t="s">
        <v>524</v>
      </c>
      <c r="S30" s="296" t="s">
        <v>516</v>
      </c>
      <c r="T30" s="159" t="s">
        <v>508</v>
      </c>
      <c r="U30" s="159" t="s">
        <v>500</v>
      </c>
      <c r="V30" s="297" t="s">
        <v>493</v>
      </c>
      <c r="W30" s="198"/>
      <c r="X30" s="192">
        <v>10</v>
      </c>
      <c r="Y30" s="2"/>
      <c r="Z30" s="185">
        <f>IF((MOD($A30,2)=1),(($A30+1)/2)+ROTATION!$B$19-1,(($A30/2)+ROTATION!$B$19-1))</f>
        <v>21</v>
      </c>
      <c r="AA30" s="26" t="str">
        <f t="shared" si="4"/>
        <v>A</v>
      </c>
      <c r="AB30" s="183">
        <f>ROTATION!$B$20+$A30-1</f>
        <v>41</v>
      </c>
      <c r="AC30" s="186">
        <f t="shared" si="5"/>
        <v>4</v>
      </c>
      <c r="AD30" s="183">
        <f t="shared" si="6"/>
        <v>8</v>
      </c>
      <c r="AE30" s="192">
        <f t="shared" si="7"/>
        <v>9</v>
      </c>
    </row>
    <row r="31" spans="1:31" ht="12.75">
      <c r="A31" s="29">
        <f t="shared" si="0"/>
        <v>8</v>
      </c>
      <c r="B31" s="183">
        <f t="shared" si="1"/>
        <v>7</v>
      </c>
      <c r="C31" s="186">
        <f t="shared" si="2"/>
        <v>4</v>
      </c>
      <c r="D31" s="185">
        <f>IF((MOD($A31,2)=1),(($A31+1)/2)+ROTATION!$B$17-1,(($A31/2)+ROTATION!$B$17-1))</f>
        <v>48</v>
      </c>
      <c r="E31" s="186" t="str">
        <f t="shared" si="3"/>
        <v>B</v>
      </c>
      <c r="F31" s="183">
        <f>ROTATION!$B$18+$A31-1</f>
        <v>96</v>
      </c>
      <c r="G31" s="25"/>
      <c r="H31" s="192">
        <v>9</v>
      </c>
      <c r="I31" s="166"/>
      <c r="J31" s="153" t="s">
        <v>541</v>
      </c>
      <c r="K31" s="154" t="s">
        <v>548</v>
      </c>
      <c r="L31" s="154" t="s">
        <v>556</v>
      </c>
      <c r="M31" s="155" t="s">
        <v>564</v>
      </c>
      <c r="N31" s="156" t="s">
        <v>572</v>
      </c>
      <c r="O31" s="157" t="s">
        <v>580</v>
      </c>
      <c r="P31" s="197"/>
      <c r="Q31" s="290" t="s">
        <v>533</v>
      </c>
      <c r="R31" s="291" t="s">
        <v>525</v>
      </c>
      <c r="S31" s="292" t="s">
        <v>517</v>
      </c>
      <c r="T31" s="154" t="s">
        <v>509</v>
      </c>
      <c r="U31" s="154" t="s">
        <v>501</v>
      </c>
      <c r="V31" s="293" t="s">
        <v>494</v>
      </c>
      <c r="W31" s="198"/>
      <c r="X31" s="192">
        <v>9</v>
      </c>
      <c r="Y31" s="2"/>
      <c r="Z31" s="185">
        <f>IF((MOD($A31,2)=1),(($A31+1)/2)+ROTATION!$B$19-1,(($A31/2)+ROTATION!$B$19-1))</f>
        <v>20</v>
      </c>
      <c r="AA31" s="26" t="str">
        <f t="shared" si="4"/>
        <v>B</v>
      </c>
      <c r="AB31" s="183">
        <f>ROTATION!$B$20+$A31-1</f>
        <v>40</v>
      </c>
      <c r="AC31" s="186">
        <f t="shared" si="5"/>
        <v>4</v>
      </c>
      <c r="AD31" s="183">
        <f t="shared" si="6"/>
        <v>7</v>
      </c>
      <c r="AE31" s="192">
        <f t="shared" si="7"/>
        <v>8</v>
      </c>
    </row>
    <row r="32" spans="1:31" ht="13.5" thickBot="1">
      <c r="A32" s="29">
        <f t="shared" si="0"/>
        <v>7</v>
      </c>
      <c r="B32" s="183">
        <f t="shared" si="1"/>
        <v>6</v>
      </c>
      <c r="C32" s="186">
        <f t="shared" si="2"/>
        <v>3</v>
      </c>
      <c r="D32" s="185">
        <f>IF((MOD($A32,2)=1),(($A32+1)/2)+ROTATION!$B$17-1,(($A32/2)+ROTATION!$B$17-1))</f>
        <v>48</v>
      </c>
      <c r="E32" s="186" t="str">
        <f t="shared" si="3"/>
        <v>A</v>
      </c>
      <c r="F32" s="183">
        <f>ROTATION!$B$18+$A32-1</f>
        <v>95</v>
      </c>
      <c r="G32" s="25"/>
      <c r="H32" s="192">
        <v>8</v>
      </c>
      <c r="I32" s="166"/>
      <c r="J32" s="158" t="s">
        <v>542</v>
      </c>
      <c r="K32" s="159" t="s">
        <v>549</v>
      </c>
      <c r="L32" s="159" t="s">
        <v>557</v>
      </c>
      <c r="M32" s="160" t="s">
        <v>565</v>
      </c>
      <c r="N32" s="161" t="s">
        <v>573</v>
      </c>
      <c r="O32" s="162" t="s">
        <v>581</v>
      </c>
      <c r="P32" s="197"/>
      <c r="Q32" s="294" t="s">
        <v>534</v>
      </c>
      <c r="R32" s="295" t="s">
        <v>526</v>
      </c>
      <c r="S32" s="296" t="s">
        <v>518</v>
      </c>
      <c r="T32" s="159" t="s">
        <v>510</v>
      </c>
      <c r="U32" s="159" t="s">
        <v>502</v>
      </c>
      <c r="V32" s="297" t="s">
        <v>495</v>
      </c>
      <c r="W32" s="198"/>
      <c r="X32" s="192">
        <v>8</v>
      </c>
      <c r="Y32" s="2"/>
      <c r="Z32" s="185">
        <f>IF((MOD($A32,2)=1),(($A32+1)/2)+ROTATION!$B$19-1,(($A32/2)+ROTATION!$B$19-1))</f>
        <v>20</v>
      </c>
      <c r="AA32" s="26" t="str">
        <f t="shared" si="4"/>
        <v>A</v>
      </c>
      <c r="AB32" s="183">
        <f>ROTATION!$B$20+$A32-1</f>
        <v>39</v>
      </c>
      <c r="AC32" s="186">
        <f t="shared" si="5"/>
        <v>3</v>
      </c>
      <c r="AD32" s="183">
        <f t="shared" si="6"/>
        <v>6</v>
      </c>
      <c r="AE32" s="192">
        <f t="shared" si="7"/>
        <v>7</v>
      </c>
    </row>
    <row r="33" spans="1:31" ht="12.75">
      <c r="A33" s="29">
        <f t="shared" si="0"/>
        <v>6</v>
      </c>
      <c r="B33" s="183">
        <f t="shared" si="1"/>
        <v>5</v>
      </c>
      <c r="C33" s="186">
        <f t="shared" si="2"/>
        <v>3</v>
      </c>
      <c r="D33" s="185">
        <f>IF((MOD($A33,2)=1),(($A33+1)/2)+ROTATION!$B$17-1,(($A33/2)+ROTATION!$B$17-1))</f>
        <v>47</v>
      </c>
      <c r="E33" s="186" t="str">
        <f t="shared" si="3"/>
        <v>B</v>
      </c>
      <c r="F33" s="183">
        <f>ROTATION!$B$18+$A33-1</f>
        <v>94</v>
      </c>
      <c r="G33" s="25"/>
      <c r="H33" s="192">
        <v>7</v>
      </c>
      <c r="I33" s="166"/>
      <c r="J33" s="152" t="s">
        <v>442</v>
      </c>
      <c r="K33" s="97" t="s">
        <v>449</v>
      </c>
      <c r="L33" s="97" t="s">
        <v>456</v>
      </c>
      <c r="M33" s="151" t="s">
        <v>464</v>
      </c>
      <c r="N33" s="150" t="s">
        <v>472</v>
      </c>
      <c r="O33" s="149" t="s">
        <v>480</v>
      </c>
      <c r="P33" s="197"/>
      <c r="Q33" s="94" t="s">
        <v>389</v>
      </c>
      <c r="R33" s="95" t="s">
        <v>390</v>
      </c>
      <c r="S33" s="96" t="s">
        <v>391</v>
      </c>
      <c r="T33" s="97" t="s">
        <v>392</v>
      </c>
      <c r="U33" s="97" t="s">
        <v>393</v>
      </c>
      <c r="V33" s="98" t="s">
        <v>394</v>
      </c>
      <c r="W33" s="198"/>
      <c r="X33" s="192">
        <v>7</v>
      </c>
      <c r="Y33" s="2"/>
      <c r="Z33" s="185">
        <f>IF((MOD($A33,2)=1),(($A33+1)/2)+ROTATION!$B$19-1,(($A33/2)+ROTATION!$B$19-1))</f>
        <v>19</v>
      </c>
      <c r="AA33" s="26" t="str">
        <f t="shared" si="4"/>
        <v>B</v>
      </c>
      <c r="AB33" s="183">
        <f>ROTATION!$B$20+$A33-1</f>
        <v>38</v>
      </c>
      <c r="AC33" s="186">
        <f t="shared" si="5"/>
        <v>3</v>
      </c>
      <c r="AD33" s="183">
        <f t="shared" si="6"/>
        <v>5</v>
      </c>
      <c r="AE33" s="192">
        <f t="shared" si="7"/>
        <v>6</v>
      </c>
    </row>
    <row r="34" spans="1:31" ht="13.5" thickBot="1">
      <c r="A34" s="29">
        <f t="shared" si="0"/>
        <v>5</v>
      </c>
      <c r="B34" s="183">
        <f t="shared" si="1"/>
        <v>4</v>
      </c>
      <c r="C34" s="186">
        <f t="shared" si="2"/>
        <v>2</v>
      </c>
      <c r="D34" s="185">
        <f>IF((MOD($A34,2)=1),(($A34+1)/2)+ROTATION!$B$17-1,(($A34/2)+ROTATION!$B$17-1))</f>
        <v>47</v>
      </c>
      <c r="E34" s="186" t="str">
        <f t="shared" si="3"/>
        <v>A</v>
      </c>
      <c r="F34" s="183">
        <f>ROTATION!$B$18+$A34-1</f>
        <v>93</v>
      </c>
      <c r="G34" s="25"/>
      <c r="H34" s="192">
        <v>6</v>
      </c>
      <c r="I34" s="166"/>
      <c r="J34" s="145" t="s">
        <v>443</v>
      </c>
      <c r="K34" s="102" t="s">
        <v>443</v>
      </c>
      <c r="L34" s="102" t="s">
        <v>457</v>
      </c>
      <c r="M34" s="146" t="s">
        <v>465</v>
      </c>
      <c r="N34" s="147" t="s">
        <v>473</v>
      </c>
      <c r="O34" s="148" t="s">
        <v>481</v>
      </c>
      <c r="P34" s="197"/>
      <c r="Q34" s="99" t="s">
        <v>388</v>
      </c>
      <c r="R34" s="100" t="s">
        <v>387</v>
      </c>
      <c r="S34" s="101" t="s">
        <v>386</v>
      </c>
      <c r="T34" s="102" t="s">
        <v>385</v>
      </c>
      <c r="U34" s="102" t="s">
        <v>848</v>
      </c>
      <c r="V34" s="103" t="s">
        <v>384</v>
      </c>
      <c r="W34" s="198"/>
      <c r="X34" s="192">
        <v>6</v>
      </c>
      <c r="Y34" s="2"/>
      <c r="Z34" s="185">
        <f>IF((MOD($A34,2)=1),(($A34+1)/2)+ROTATION!$B$19-1,(($A34/2)+ROTATION!$B$19-1))</f>
        <v>19</v>
      </c>
      <c r="AA34" s="26" t="str">
        <f t="shared" si="4"/>
        <v>A</v>
      </c>
      <c r="AB34" s="183">
        <f>ROTATION!$B$20+$A34-1</f>
        <v>37</v>
      </c>
      <c r="AC34" s="186">
        <f t="shared" si="5"/>
        <v>2</v>
      </c>
      <c r="AD34" s="183">
        <f t="shared" si="6"/>
        <v>4</v>
      </c>
      <c r="AE34" s="192">
        <f t="shared" si="7"/>
        <v>5</v>
      </c>
    </row>
    <row r="35" spans="1:31" ht="12.75">
      <c r="A35" s="29">
        <f t="shared" si="0"/>
        <v>4</v>
      </c>
      <c r="B35" s="183">
        <f t="shared" si="1"/>
        <v>3</v>
      </c>
      <c r="C35" s="186">
        <f t="shared" si="2"/>
        <v>2</v>
      </c>
      <c r="D35" s="185">
        <f>IF((MOD($A35,2)=1),(($A35+1)/2)+ROTATION!$B$17-1,(($A35/2)+ROTATION!$B$17-1))</f>
        <v>46</v>
      </c>
      <c r="E35" s="186" t="str">
        <f t="shared" si="3"/>
        <v>B</v>
      </c>
      <c r="F35" s="183">
        <f>ROTATION!$B$18+$A35-1</f>
        <v>92</v>
      </c>
      <c r="G35" s="25"/>
      <c r="H35" s="192">
        <v>5</v>
      </c>
      <c r="I35" s="166"/>
      <c r="J35" s="152" t="s">
        <v>444</v>
      </c>
      <c r="K35" s="97" t="s">
        <v>450</v>
      </c>
      <c r="L35" s="97" t="s">
        <v>458</v>
      </c>
      <c r="M35" s="151" t="s">
        <v>466</v>
      </c>
      <c r="N35" s="150" t="s">
        <v>474</v>
      </c>
      <c r="O35" s="149" t="s">
        <v>482</v>
      </c>
      <c r="P35" s="197"/>
      <c r="Q35" s="94" t="s">
        <v>378</v>
      </c>
      <c r="R35" s="95" t="s">
        <v>379</v>
      </c>
      <c r="S35" s="96" t="s">
        <v>380</v>
      </c>
      <c r="T35" s="97" t="s">
        <v>381</v>
      </c>
      <c r="U35" s="97" t="s">
        <v>382</v>
      </c>
      <c r="V35" s="98" t="s">
        <v>383</v>
      </c>
      <c r="W35" s="198"/>
      <c r="X35" s="192">
        <v>5</v>
      </c>
      <c r="Y35" s="2"/>
      <c r="Z35" s="185">
        <f>IF((MOD($A35,2)=1),(($A35+1)/2)+ROTATION!$B$19-1,(($A35/2)+ROTATION!$B$19-1))</f>
        <v>18</v>
      </c>
      <c r="AA35" s="26" t="str">
        <f t="shared" si="4"/>
        <v>B</v>
      </c>
      <c r="AB35" s="183">
        <f>ROTATION!$B$20+$A35-1</f>
        <v>36</v>
      </c>
      <c r="AC35" s="186">
        <f t="shared" si="5"/>
        <v>2</v>
      </c>
      <c r="AD35" s="183">
        <f t="shared" si="6"/>
        <v>3</v>
      </c>
      <c r="AE35" s="192">
        <f t="shared" si="7"/>
        <v>4</v>
      </c>
    </row>
    <row r="36" spans="1:31" ht="13.5" thickBot="1">
      <c r="A36" s="29">
        <f t="shared" si="0"/>
        <v>3</v>
      </c>
      <c r="B36" s="183">
        <f t="shared" si="1"/>
        <v>2</v>
      </c>
      <c r="C36" s="186">
        <f t="shared" si="2"/>
        <v>1</v>
      </c>
      <c r="D36" s="185">
        <f>IF((MOD($A36,2)=1),(($A36+1)/2)+ROTATION!$B$17-1,(($A36/2)+ROTATION!$B$17-1))</f>
        <v>46</v>
      </c>
      <c r="E36" s="186" t="str">
        <f t="shared" si="3"/>
        <v>A</v>
      </c>
      <c r="F36" s="183">
        <f>ROTATION!$B$18+$A36-1</f>
        <v>91</v>
      </c>
      <c r="G36" s="25"/>
      <c r="H36" s="192">
        <v>4</v>
      </c>
      <c r="I36" s="166"/>
      <c r="J36" s="145" t="s">
        <v>445</v>
      </c>
      <c r="K36" s="102" t="s">
        <v>451</v>
      </c>
      <c r="L36" s="102" t="s">
        <v>459</v>
      </c>
      <c r="M36" s="146" t="s">
        <v>467</v>
      </c>
      <c r="N36" s="147" t="s">
        <v>475</v>
      </c>
      <c r="O36" s="148" t="s">
        <v>483</v>
      </c>
      <c r="P36" s="197"/>
      <c r="Q36" s="99" t="s">
        <v>377</v>
      </c>
      <c r="R36" s="100" t="s">
        <v>376</v>
      </c>
      <c r="S36" s="101" t="s">
        <v>375</v>
      </c>
      <c r="T36" s="102" t="s">
        <v>374</v>
      </c>
      <c r="U36" s="102" t="s">
        <v>373</v>
      </c>
      <c r="V36" s="103" t="s">
        <v>372</v>
      </c>
      <c r="W36" s="198"/>
      <c r="X36" s="192">
        <v>4</v>
      </c>
      <c r="Y36" s="2"/>
      <c r="Z36" s="185">
        <f>IF((MOD($A36,2)=1),(($A36+1)/2)+ROTATION!$B$19-1,(($A36/2)+ROTATION!$B$19-1))</f>
        <v>18</v>
      </c>
      <c r="AA36" s="26" t="str">
        <f t="shared" si="4"/>
        <v>A</v>
      </c>
      <c r="AB36" s="183">
        <f>ROTATION!$B$20+$A36-1</f>
        <v>35</v>
      </c>
      <c r="AC36" s="186">
        <f t="shared" si="5"/>
        <v>1</v>
      </c>
      <c r="AD36" s="183">
        <f t="shared" si="6"/>
        <v>2</v>
      </c>
      <c r="AE36" s="192">
        <f t="shared" si="7"/>
        <v>3</v>
      </c>
    </row>
    <row r="37" spans="1:31" ht="12.75">
      <c r="A37" s="29">
        <f t="shared" si="0"/>
        <v>2</v>
      </c>
      <c r="B37" s="183">
        <f t="shared" si="1"/>
        <v>1</v>
      </c>
      <c r="C37" s="186">
        <f t="shared" si="2"/>
        <v>1</v>
      </c>
      <c r="D37" s="185">
        <f>IF((MOD($A37,2)=1),(($A37+1)/2)+ROTATION!$B$17-1,(($A37/2)+ROTATION!$B$17-1))</f>
        <v>45</v>
      </c>
      <c r="E37" s="186" t="str">
        <f t="shared" si="3"/>
        <v>B</v>
      </c>
      <c r="F37" s="183">
        <f>ROTATION!$B$18+$A37-1</f>
        <v>90</v>
      </c>
      <c r="G37" s="25"/>
      <c r="H37" s="192">
        <v>3</v>
      </c>
      <c r="I37" s="166"/>
      <c r="J37" s="152" t="s">
        <v>446</v>
      </c>
      <c r="K37" s="97" t="s">
        <v>452</v>
      </c>
      <c r="L37" s="97" t="s">
        <v>460</v>
      </c>
      <c r="M37" s="151" t="s">
        <v>468</v>
      </c>
      <c r="N37" s="150" t="s">
        <v>476</v>
      </c>
      <c r="O37" s="149" t="s">
        <v>484</v>
      </c>
      <c r="P37" s="197"/>
      <c r="Q37" s="94" t="s">
        <v>366</v>
      </c>
      <c r="R37" s="95" t="s">
        <v>367</v>
      </c>
      <c r="S37" s="96" t="s">
        <v>368</v>
      </c>
      <c r="T37" s="97" t="s">
        <v>369</v>
      </c>
      <c r="U37" s="97" t="s">
        <v>370</v>
      </c>
      <c r="V37" s="98" t="s">
        <v>371</v>
      </c>
      <c r="W37" s="198"/>
      <c r="X37" s="192">
        <v>3</v>
      </c>
      <c r="Y37" s="2"/>
      <c r="Z37" s="185">
        <f>IF((MOD($A37,2)=1),(($A37+1)/2)+ROTATION!$B$19-1,(($A37/2)+ROTATION!$B$19-1))</f>
        <v>17</v>
      </c>
      <c r="AA37" s="26" t="str">
        <f t="shared" si="4"/>
        <v>B</v>
      </c>
      <c r="AB37" s="183">
        <f>ROTATION!$B$20+$A37-1</f>
        <v>34</v>
      </c>
      <c r="AC37" s="186">
        <f t="shared" si="5"/>
        <v>1</v>
      </c>
      <c r="AD37" s="183">
        <f t="shared" si="6"/>
        <v>1</v>
      </c>
      <c r="AE37" s="192">
        <f t="shared" si="7"/>
        <v>2</v>
      </c>
    </row>
    <row r="38" spans="1:31" ht="13.5" thickBot="1">
      <c r="A38" s="29">
        <f t="shared" si="0"/>
        <v>1</v>
      </c>
      <c r="B38" s="183">
        <f t="shared" si="1"/>
        <v>32</v>
      </c>
      <c r="C38" s="186">
        <f t="shared" si="2"/>
        <v>16</v>
      </c>
      <c r="D38" s="185">
        <f>IF((MOD($A38,2)=1),(($A38+1)/2)+ROTATION!$B$17-1,(($A38/2)+ROTATION!$B$17-1))</f>
        <v>45</v>
      </c>
      <c r="E38" s="186" t="str">
        <f t="shared" si="3"/>
        <v>A</v>
      </c>
      <c r="F38" s="183">
        <f>ROTATION!$B$18+$A38-1</f>
        <v>89</v>
      </c>
      <c r="G38" s="25"/>
      <c r="H38" s="192">
        <v>2</v>
      </c>
      <c r="I38" s="166"/>
      <c r="J38" s="145" t="s">
        <v>447</v>
      </c>
      <c r="K38" s="102" t="s">
        <v>453</v>
      </c>
      <c r="L38" s="102" t="s">
        <v>461</v>
      </c>
      <c r="M38" s="146" t="s">
        <v>469</v>
      </c>
      <c r="N38" s="147" t="s">
        <v>477</v>
      </c>
      <c r="O38" s="148" t="s">
        <v>485</v>
      </c>
      <c r="P38" s="197"/>
      <c r="Q38" s="99" t="s">
        <v>365</v>
      </c>
      <c r="R38" s="100" t="s">
        <v>364</v>
      </c>
      <c r="S38" s="101" t="s">
        <v>363</v>
      </c>
      <c r="T38" s="102" t="s">
        <v>362</v>
      </c>
      <c r="U38" s="102" t="s">
        <v>361</v>
      </c>
      <c r="V38" s="103" t="s">
        <v>360</v>
      </c>
      <c r="W38" s="198"/>
      <c r="X38" s="192">
        <v>2</v>
      </c>
      <c r="Y38" s="2"/>
      <c r="Z38" s="185">
        <f>IF((MOD($A38,2)=1),(($A38+1)/2)+ROTATION!$B$19-1,(($A38/2)+ROTATION!$B$19-1))</f>
        <v>17</v>
      </c>
      <c r="AA38" s="26" t="str">
        <f t="shared" si="4"/>
        <v>A</v>
      </c>
      <c r="AB38" s="183">
        <f>ROTATION!$B$20+$A38-1</f>
        <v>33</v>
      </c>
      <c r="AC38" s="186">
        <f t="shared" si="5"/>
        <v>16</v>
      </c>
      <c r="AD38" s="183">
        <f t="shared" si="6"/>
        <v>32</v>
      </c>
      <c r="AE38" s="192">
        <f t="shared" si="7"/>
        <v>1</v>
      </c>
    </row>
    <row r="39" spans="1:31" ht="13.5" thickBot="1">
      <c r="A39" s="29">
        <f t="shared" si="0"/>
        <v>32</v>
      </c>
      <c r="B39" s="183">
        <f t="shared" si="1"/>
        <v>31</v>
      </c>
      <c r="C39" s="186">
        <f t="shared" si="2"/>
        <v>16</v>
      </c>
      <c r="D39" s="67">
        <f>IF((MOD($A39,2)=1),(($A39+1)/2)+ROTATION!$B$17-1,(($A39/2)+ROTATION!$B$17-1))</f>
        <v>60</v>
      </c>
      <c r="E39" s="79" t="str">
        <f>IF((MOD($A39,2)=1),"A","B")</f>
        <v>B</v>
      </c>
      <c r="F39" s="177">
        <f>ROTATION!$B$18+$A39-1</f>
        <v>120</v>
      </c>
      <c r="G39" s="25"/>
      <c r="H39" s="191">
        <v>1</v>
      </c>
      <c r="I39" s="166"/>
      <c r="J39" s="281" t="s">
        <v>448</v>
      </c>
      <c r="K39" s="284" t="s">
        <v>454</v>
      </c>
      <c r="L39" s="284" t="s">
        <v>462</v>
      </c>
      <c r="M39" s="282" t="s">
        <v>470</v>
      </c>
      <c r="N39" s="283" t="s">
        <v>478</v>
      </c>
      <c r="O39" s="285" t="s">
        <v>486</v>
      </c>
      <c r="P39" s="197"/>
      <c r="Q39" s="281" t="s">
        <v>354</v>
      </c>
      <c r="R39" s="282" t="s">
        <v>355</v>
      </c>
      <c r="S39" s="283" t="s">
        <v>356</v>
      </c>
      <c r="T39" s="284" t="s">
        <v>357</v>
      </c>
      <c r="U39" s="284" t="s">
        <v>358</v>
      </c>
      <c r="V39" s="285" t="s">
        <v>359</v>
      </c>
      <c r="W39" s="198"/>
      <c r="X39" s="191">
        <v>1</v>
      </c>
      <c r="Y39" s="2"/>
      <c r="Z39" s="185">
        <f>IF((MOD($A39,2)=1),(($A39+1)/2)+ROTATION!$B$19-1,(($A39/2)+ROTATION!$B$19-1))</f>
        <v>32</v>
      </c>
      <c r="AA39" s="26" t="str">
        <f>IF((MOD($A39,2)=1),"A","B")</f>
        <v>B</v>
      </c>
      <c r="AB39" s="177">
        <f>ROTATION!$B$20+$A39-1</f>
        <v>64</v>
      </c>
      <c r="AC39" s="186">
        <f t="shared" si="5"/>
        <v>16</v>
      </c>
      <c r="AD39" s="183">
        <f t="shared" si="6"/>
        <v>31</v>
      </c>
      <c r="AE39" s="192">
        <f t="shared" si="7"/>
        <v>32</v>
      </c>
    </row>
    <row r="40" spans="1:31" ht="12.75">
      <c r="A40" s="190"/>
      <c r="B40" s="172"/>
      <c r="C40" s="184"/>
      <c r="D40" s="59" t="s">
        <v>8</v>
      </c>
      <c r="E40" s="187"/>
      <c r="F40" s="72" t="s">
        <v>9</v>
      </c>
      <c r="G40" s="25"/>
      <c r="H40" s="192" t="s">
        <v>724</v>
      </c>
      <c r="I40" s="16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67"/>
      <c r="X40" s="182" t="s">
        <v>724</v>
      </c>
      <c r="Y40" s="2"/>
      <c r="Z40" s="59" t="s">
        <v>8</v>
      </c>
      <c r="AA40" s="187"/>
      <c r="AB40" s="72" t="s">
        <v>9</v>
      </c>
      <c r="AC40" s="184"/>
      <c r="AD40" s="172"/>
      <c r="AE40" s="194"/>
    </row>
    <row r="41" spans="1:31" ht="13.5" thickBot="1">
      <c r="A41" s="31" t="s">
        <v>4</v>
      </c>
      <c r="B41" s="177" t="s">
        <v>6</v>
      </c>
      <c r="C41" s="79" t="s">
        <v>5</v>
      </c>
      <c r="D41" s="67"/>
      <c r="E41" s="188" t="s">
        <v>10</v>
      </c>
      <c r="F41" s="79"/>
      <c r="H41" s="192" t="s">
        <v>725</v>
      </c>
      <c r="I41" s="16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67"/>
      <c r="X41" s="191" t="s">
        <v>725</v>
      </c>
      <c r="Y41" s="2"/>
      <c r="Z41" s="185"/>
      <c r="AA41" s="26" t="s">
        <v>10</v>
      </c>
      <c r="AB41" s="186"/>
      <c r="AC41" s="186" t="s">
        <v>5</v>
      </c>
      <c r="AD41" s="183" t="s">
        <v>6</v>
      </c>
      <c r="AE41" s="192" t="s">
        <v>4</v>
      </c>
    </row>
    <row r="42" spans="1:31" ht="13.5" thickBot="1">
      <c r="A42" s="173"/>
      <c r="B42" s="174"/>
      <c r="C42" s="202" t="s">
        <v>732</v>
      </c>
      <c r="D42" s="174"/>
      <c r="E42" s="174"/>
      <c r="F42" s="206"/>
      <c r="H42" s="201"/>
      <c r="I42" s="33"/>
      <c r="J42" s="34" t="s">
        <v>739</v>
      </c>
      <c r="K42" s="33"/>
      <c r="L42" s="33"/>
      <c r="M42" s="33"/>
      <c r="N42" s="33"/>
      <c r="O42" s="33"/>
      <c r="P42" s="202" t="s">
        <v>741</v>
      </c>
      <c r="Q42" s="33"/>
      <c r="R42" s="33"/>
      <c r="S42" s="33"/>
      <c r="T42" s="33"/>
      <c r="U42" s="33"/>
      <c r="V42" s="34" t="s">
        <v>740</v>
      </c>
      <c r="W42" s="33"/>
      <c r="X42" s="203"/>
      <c r="Y42" s="200"/>
      <c r="Z42" s="173"/>
      <c r="AA42" s="174"/>
      <c r="AB42" s="174"/>
      <c r="AC42" s="202" t="s">
        <v>732</v>
      </c>
      <c r="AD42" s="174"/>
      <c r="AE42" s="206"/>
    </row>
  </sheetData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">
      <selection activeCell="M41" sqref="M41"/>
    </sheetView>
  </sheetViews>
  <sheetFormatPr defaultColWidth="9.140625" defaultRowHeight="12.75"/>
  <sheetData>
    <row r="1" ht="12.75">
      <c r="A1" s="24" t="s">
        <v>734</v>
      </c>
    </row>
    <row r="3" spans="2:8" ht="12.75">
      <c r="B3" t="s">
        <v>730</v>
      </c>
      <c r="E3" s="163" t="s">
        <v>853</v>
      </c>
      <c r="G3" s="28">
        <f>ROTATION!$B$12</f>
        <v>32</v>
      </c>
      <c r="H3" s="178" t="s">
        <v>733</v>
      </c>
    </row>
    <row r="6" spans="2:9" ht="12.75">
      <c r="B6" t="s">
        <v>787</v>
      </c>
      <c r="D6" t="s">
        <v>788</v>
      </c>
      <c r="G6" t="s">
        <v>787</v>
      </c>
      <c r="I6" t="s">
        <v>788</v>
      </c>
    </row>
    <row r="7" ht="13.5" thickBot="1"/>
    <row r="8" spans="2:10" ht="13.5" thickBot="1">
      <c r="B8" s="59" t="s">
        <v>735</v>
      </c>
      <c r="C8" s="27" t="s">
        <v>736</v>
      </c>
      <c r="D8" s="187" t="s">
        <v>738</v>
      </c>
      <c r="E8" s="72" t="s">
        <v>737</v>
      </c>
      <c r="G8" s="59" t="s">
        <v>735</v>
      </c>
      <c r="H8" s="176" t="s">
        <v>736</v>
      </c>
      <c r="I8" s="59" t="s">
        <v>738</v>
      </c>
      <c r="J8" s="72" t="s">
        <v>737</v>
      </c>
    </row>
    <row r="9" spans="2:10" ht="12.75">
      <c r="B9" s="59">
        <v>1</v>
      </c>
      <c r="C9" s="176">
        <v>0</v>
      </c>
      <c r="D9" s="187">
        <f>'B4 Channels'!C$8</f>
        <v>15</v>
      </c>
      <c r="E9" s="72"/>
      <c r="G9" s="59">
        <v>0</v>
      </c>
      <c r="H9" s="176">
        <v>0</v>
      </c>
      <c r="I9" s="187">
        <f>D9</f>
        <v>15</v>
      </c>
      <c r="J9" s="72"/>
    </row>
    <row r="10" spans="2:10" ht="12.75">
      <c r="B10" s="185"/>
      <c r="C10" s="183">
        <v>1</v>
      </c>
      <c r="D10" s="26">
        <f>D9</f>
        <v>15</v>
      </c>
      <c r="E10" s="186">
        <f>IF(D9=D11,,D11)</f>
        <v>16</v>
      </c>
      <c r="G10" s="185"/>
      <c r="H10" s="183">
        <v>1</v>
      </c>
      <c r="I10" s="26">
        <f aca="true" t="shared" si="0" ref="I10:I32">D10</f>
        <v>15</v>
      </c>
      <c r="J10" s="186">
        <f>IF(I9=I11,,I11)</f>
        <v>16</v>
      </c>
    </row>
    <row r="11" spans="2:10" ht="12.75">
      <c r="B11" s="185"/>
      <c r="C11" s="183">
        <v>2</v>
      </c>
      <c r="D11" s="26">
        <f>'B4 Channels'!C$39</f>
        <v>16</v>
      </c>
      <c r="E11" s="186"/>
      <c r="G11" s="185"/>
      <c r="H11" s="183">
        <v>2</v>
      </c>
      <c r="I11" s="26">
        <f t="shared" si="0"/>
        <v>16</v>
      </c>
      <c r="J11" s="186"/>
    </row>
    <row r="12" spans="2:10" ht="12.75">
      <c r="B12" s="185"/>
      <c r="C12" s="183">
        <v>3</v>
      </c>
      <c r="D12" s="26">
        <f>'B4 Channels'!C$38</f>
        <v>16</v>
      </c>
      <c r="E12" s="186"/>
      <c r="G12" s="185"/>
      <c r="H12" s="183">
        <v>3</v>
      </c>
      <c r="I12" s="26">
        <f t="shared" si="0"/>
        <v>16</v>
      </c>
      <c r="J12" s="186"/>
    </row>
    <row r="13" spans="2:10" ht="12.75">
      <c r="B13" s="185"/>
      <c r="C13" s="183">
        <v>4</v>
      </c>
      <c r="D13" s="26">
        <f>D12</f>
        <v>16</v>
      </c>
      <c r="E13" s="186">
        <f>IF(D12=D14,,D14)</f>
        <v>1</v>
      </c>
      <c r="G13" s="185"/>
      <c r="H13" s="183">
        <v>4</v>
      </c>
      <c r="I13" s="26">
        <f t="shared" si="0"/>
        <v>16</v>
      </c>
      <c r="J13" s="186">
        <f>IF(I12=I14,,I14)</f>
        <v>1</v>
      </c>
    </row>
    <row r="14" spans="2:10" ht="12.75">
      <c r="B14" s="185"/>
      <c r="C14" s="183">
        <v>5</v>
      </c>
      <c r="D14" s="26">
        <f>'B4 Channels'!C$37</f>
        <v>1</v>
      </c>
      <c r="E14" s="186"/>
      <c r="G14" s="185"/>
      <c r="H14" s="183">
        <v>5</v>
      </c>
      <c r="I14" s="26">
        <f t="shared" si="0"/>
        <v>1</v>
      </c>
      <c r="J14" s="186"/>
    </row>
    <row r="15" spans="2:10" ht="12.75">
      <c r="B15" s="185"/>
      <c r="C15" s="183">
        <v>6</v>
      </c>
      <c r="D15" s="26">
        <f>'B4 Channels'!C$36</f>
        <v>1</v>
      </c>
      <c r="E15" s="186"/>
      <c r="G15" s="185"/>
      <c r="H15" s="183">
        <v>6</v>
      </c>
      <c r="I15" s="26">
        <f t="shared" si="0"/>
        <v>1</v>
      </c>
      <c r="J15" s="186"/>
    </row>
    <row r="16" spans="2:10" ht="12.75">
      <c r="B16" s="185"/>
      <c r="C16" s="183">
        <v>7</v>
      </c>
      <c r="D16" s="26">
        <f>D15</f>
        <v>1</v>
      </c>
      <c r="E16" s="186">
        <f>IF(D15=D17,,D17)</f>
        <v>2</v>
      </c>
      <c r="G16" s="185"/>
      <c r="H16" s="183">
        <v>7</v>
      </c>
      <c r="I16" s="26">
        <f t="shared" si="0"/>
        <v>1</v>
      </c>
      <c r="J16" s="186">
        <f>IF(I15=I17,,I17)</f>
        <v>2</v>
      </c>
    </row>
    <row r="17" spans="2:10" ht="12.75">
      <c r="B17" s="185"/>
      <c r="C17" s="183">
        <v>8</v>
      </c>
      <c r="D17" s="26">
        <f>'B4 Channels'!C$35</f>
        <v>2</v>
      </c>
      <c r="E17" s="186"/>
      <c r="G17" s="185"/>
      <c r="H17" s="183">
        <v>8</v>
      </c>
      <c r="I17" s="26">
        <f t="shared" si="0"/>
        <v>2</v>
      </c>
      <c r="J17" s="186"/>
    </row>
    <row r="18" spans="2:10" ht="12.75">
      <c r="B18" s="185"/>
      <c r="C18" s="183">
        <v>9</v>
      </c>
      <c r="D18" s="26">
        <f>'B4 Channels'!C$34</f>
        <v>2</v>
      </c>
      <c r="E18" s="186"/>
      <c r="G18" s="185"/>
      <c r="H18" s="183">
        <v>9</v>
      </c>
      <c r="I18" s="26">
        <f t="shared" si="0"/>
        <v>2</v>
      </c>
      <c r="J18" s="186"/>
    </row>
    <row r="19" spans="2:10" ht="12.75">
      <c r="B19" s="185"/>
      <c r="C19" s="183">
        <v>10</v>
      </c>
      <c r="D19" s="26">
        <f>D18</f>
        <v>2</v>
      </c>
      <c r="E19" s="186">
        <f>IF(D18=D20,,D20)</f>
        <v>3</v>
      </c>
      <c r="G19" s="185"/>
      <c r="H19" s="183">
        <v>10</v>
      </c>
      <c r="I19" s="26">
        <f t="shared" si="0"/>
        <v>2</v>
      </c>
      <c r="J19" s="186">
        <f>IF(I18=I20,,I20)</f>
        <v>3</v>
      </c>
    </row>
    <row r="20" spans="2:10" ht="13.5" thickBot="1">
      <c r="B20" s="67"/>
      <c r="C20" s="177">
        <v>11</v>
      </c>
      <c r="D20" s="188">
        <f>'B4 Channels'!C$33</f>
        <v>3</v>
      </c>
      <c r="E20" s="79"/>
      <c r="G20" s="67"/>
      <c r="H20" s="177">
        <v>11</v>
      </c>
      <c r="I20" s="188">
        <f t="shared" si="0"/>
        <v>3</v>
      </c>
      <c r="J20" s="79"/>
    </row>
    <row r="21" spans="2:10" ht="12.75">
      <c r="B21" s="59">
        <v>3</v>
      </c>
      <c r="C21" s="176">
        <v>0</v>
      </c>
      <c r="D21" s="187">
        <f>'B4 Channels'!C$32</f>
        <v>3</v>
      </c>
      <c r="E21" s="72"/>
      <c r="G21" s="59">
        <v>2</v>
      </c>
      <c r="H21" s="176">
        <v>0</v>
      </c>
      <c r="I21" s="187">
        <f t="shared" si="0"/>
        <v>3</v>
      </c>
      <c r="J21" s="72"/>
    </row>
    <row r="22" spans="2:10" ht="12.75">
      <c r="B22" s="185"/>
      <c r="C22" s="183">
        <v>1</v>
      </c>
      <c r="D22" s="26">
        <f>D21</f>
        <v>3</v>
      </c>
      <c r="E22" s="186">
        <f>IF(D21=D23,,D23)</f>
        <v>4</v>
      </c>
      <c r="G22" s="185"/>
      <c r="H22" s="183">
        <v>1</v>
      </c>
      <c r="I22" s="26">
        <f t="shared" si="0"/>
        <v>3</v>
      </c>
      <c r="J22" s="186">
        <f>IF(I21=I23,,I23)</f>
        <v>4</v>
      </c>
    </row>
    <row r="23" spans="2:10" ht="12.75">
      <c r="B23" s="185"/>
      <c r="C23" s="183">
        <v>2</v>
      </c>
      <c r="D23" s="26">
        <f>'B4 Channels'!C$31</f>
        <v>4</v>
      </c>
      <c r="E23" s="186"/>
      <c r="G23" s="185"/>
      <c r="H23" s="183">
        <v>2</v>
      </c>
      <c r="I23" s="26">
        <f t="shared" si="0"/>
        <v>4</v>
      </c>
      <c r="J23" s="186"/>
    </row>
    <row r="24" spans="2:10" ht="12.75">
      <c r="B24" s="185"/>
      <c r="C24" s="183">
        <v>3</v>
      </c>
      <c r="D24" s="26">
        <f>'B4 Channels'!C$30</f>
        <v>4</v>
      </c>
      <c r="E24" s="186"/>
      <c r="G24" s="185"/>
      <c r="H24" s="183">
        <v>3</v>
      </c>
      <c r="I24" s="26">
        <f t="shared" si="0"/>
        <v>4</v>
      </c>
      <c r="J24" s="186"/>
    </row>
    <row r="25" spans="2:10" ht="12.75">
      <c r="B25" s="185"/>
      <c r="C25" s="183">
        <v>4</v>
      </c>
      <c r="D25" s="26">
        <f>D24</f>
        <v>4</v>
      </c>
      <c r="E25" s="186">
        <f>IF(D24=D26,,D26)</f>
        <v>5</v>
      </c>
      <c r="G25" s="185"/>
      <c r="H25" s="183">
        <v>4</v>
      </c>
      <c r="I25" s="26">
        <f t="shared" si="0"/>
        <v>4</v>
      </c>
      <c r="J25" s="186">
        <f>IF(I24=I26,,I26)</f>
        <v>5</v>
      </c>
    </row>
    <row r="26" spans="2:10" ht="12.75">
      <c r="B26" s="185"/>
      <c r="C26" s="183">
        <v>5</v>
      </c>
      <c r="D26" s="26">
        <f>'B4 Channels'!C$29</f>
        <v>5</v>
      </c>
      <c r="E26" s="186"/>
      <c r="G26" s="185"/>
      <c r="H26" s="183">
        <v>5</v>
      </c>
      <c r="I26" s="26">
        <f t="shared" si="0"/>
        <v>5</v>
      </c>
      <c r="J26" s="186"/>
    </row>
    <row r="27" spans="2:10" ht="12.75">
      <c r="B27" s="185"/>
      <c r="C27" s="183">
        <v>6</v>
      </c>
      <c r="D27" s="26">
        <f>'B4 Channels'!C$28</f>
        <v>5</v>
      </c>
      <c r="E27" s="186"/>
      <c r="G27" s="185"/>
      <c r="H27" s="183">
        <v>6</v>
      </c>
      <c r="I27" s="26">
        <f t="shared" si="0"/>
        <v>5</v>
      </c>
      <c r="J27" s="186"/>
    </row>
    <row r="28" spans="2:10" ht="12.75">
      <c r="B28" s="185"/>
      <c r="C28" s="183">
        <v>7</v>
      </c>
      <c r="D28" s="26">
        <f>D27</f>
        <v>5</v>
      </c>
      <c r="E28" s="186">
        <f>IF(D27=D29,,D29)</f>
        <v>6</v>
      </c>
      <c r="G28" s="185"/>
      <c r="H28" s="183">
        <v>7</v>
      </c>
      <c r="I28" s="26">
        <f t="shared" si="0"/>
        <v>5</v>
      </c>
      <c r="J28" s="186">
        <f>IF(I27=I29,,I29)</f>
        <v>6</v>
      </c>
    </row>
    <row r="29" spans="2:10" ht="12.75">
      <c r="B29" s="185"/>
      <c r="C29" s="183">
        <v>8</v>
      </c>
      <c r="D29" s="26">
        <f>'B4 Channels'!C$27</f>
        <v>6</v>
      </c>
      <c r="E29" s="186"/>
      <c r="G29" s="185"/>
      <c r="H29" s="183">
        <v>8</v>
      </c>
      <c r="I29" s="26">
        <f t="shared" si="0"/>
        <v>6</v>
      </c>
      <c r="J29" s="186"/>
    </row>
    <row r="30" spans="2:10" ht="12.75">
      <c r="B30" s="185"/>
      <c r="C30" s="183">
        <v>9</v>
      </c>
      <c r="D30" s="26">
        <f>'B4 Channels'!C$26</f>
        <v>6</v>
      </c>
      <c r="E30" s="186"/>
      <c r="G30" s="185"/>
      <c r="H30" s="183">
        <v>9</v>
      </c>
      <c r="I30" s="26">
        <f t="shared" si="0"/>
        <v>6</v>
      </c>
      <c r="J30" s="186"/>
    </row>
    <row r="31" spans="2:10" ht="12.75">
      <c r="B31" s="185"/>
      <c r="C31" s="183">
        <v>10</v>
      </c>
      <c r="D31" s="26">
        <f>D30</f>
        <v>6</v>
      </c>
      <c r="E31" s="186">
        <f>IF(D30=D32,,D32)</f>
        <v>7</v>
      </c>
      <c r="G31" s="185"/>
      <c r="H31" s="183">
        <v>10</v>
      </c>
      <c r="I31" s="26">
        <f t="shared" si="0"/>
        <v>6</v>
      </c>
      <c r="J31" s="186">
        <f>IF(I30=I32,,I32)</f>
        <v>7</v>
      </c>
    </row>
    <row r="32" spans="2:10" ht="13.5" thickBot="1">
      <c r="B32" s="67"/>
      <c r="C32" s="177">
        <v>11</v>
      </c>
      <c r="D32" s="188">
        <f>'B4 Channels'!C$25</f>
        <v>7</v>
      </c>
      <c r="E32" s="79"/>
      <c r="G32" s="67"/>
      <c r="H32" s="177">
        <v>11</v>
      </c>
      <c r="I32" s="188">
        <f t="shared" si="0"/>
        <v>7</v>
      </c>
      <c r="J32" s="79"/>
    </row>
    <row r="34" ht="12.75">
      <c r="B34" s="178" t="s">
        <v>865</v>
      </c>
    </row>
    <row r="36" spans="1:2" ht="12.75">
      <c r="A36" s="24" t="s">
        <v>858</v>
      </c>
      <c r="B36" t="s">
        <v>857</v>
      </c>
    </row>
    <row r="37" ht="13.5" thickBot="1"/>
    <row r="38" spans="2:4" ht="12.75">
      <c r="B38" s="298" t="s">
        <v>740</v>
      </c>
      <c r="C38" s="299"/>
      <c r="D38" s="300" t="s">
        <v>739</v>
      </c>
    </row>
    <row r="39" spans="2:4" ht="12.75">
      <c r="B39" s="301" t="s">
        <v>859</v>
      </c>
      <c r="C39" s="209" t="s">
        <v>860</v>
      </c>
      <c r="D39" s="302" t="s">
        <v>859</v>
      </c>
    </row>
    <row r="40" spans="2:4" ht="12.75">
      <c r="B40" s="185">
        <v>3</v>
      </c>
      <c r="C40" s="26">
        <v>1</v>
      </c>
      <c r="D40" s="186">
        <v>1</v>
      </c>
    </row>
    <row r="41" spans="2:4" ht="12.75">
      <c r="B41" s="185">
        <v>4</v>
      </c>
      <c r="C41" s="26">
        <v>2</v>
      </c>
      <c r="D41" s="186">
        <v>2</v>
      </c>
    </row>
    <row r="42" spans="2:4" ht="12.75">
      <c r="B42" s="185">
        <v>7</v>
      </c>
      <c r="C42" s="26">
        <v>3</v>
      </c>
      <c r="D42" s="186">
        <v>5</v>
      </c>
    </row>
    <row r="43" spans="2:4" ht="12.75">
      <c r="B43" s="185">
        <v>8</v>
      </c>
      <c r="C43" s="26">
        <v>4</v>
      </c>
      <c r="D43" s="186">
        <v>6</v>
      </c>
    </row>
    <row r="44" spans="2:4" ht="12.75">
      <c r="B44" s="185">
        <v>11</v>
      </c>
      <c r="C44" s="26">
        <v>5</v>
      </c>
      <c r="D44" s="186">
        <v>9</v>
      </c>
    </row>
    <row r="45" spans="2:4" ht="12.75">
      <c r="B45" s="185">
        <v>12</v>
      </c>
      <c r="C45" s="26">
        <v>6</v>
      </c>
      <c r="D45" s="186">
        <v>10</v>
      </c>
    </row>
    <row r="46" spans="2:4" ht="12.75">
      <c r="B46" s="185">
        <v>15</v>
      </c>
      <c r="C46" s="26">
        <v>7</v>
      </c>
      <c r="D46" s="186">
        <v>13</v>
      </c>
    </row>
    <row r="47" spans="2:4" ht="13.5" thickBot="1">
      <c r="B47" s="67">
        <v>16</v>
      </c>
      <c r="C47" s="188">
        <v>8</v>
      </c>
      <c r="D47" s="79">
        <v>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70"/>
  <sheetViews>
    <sheetView workbookViewId="0" topLeftCell="A1">
      <selection activeCell="E41" sqref="E41"/>
    </sheetView>
  </sheetViews>
  <sheetFormatPr defaultColWidth="9.140625" defaultRowHeight="12.75"/>
  <cols>
    <col min="1" max="2" width="9.140625" style="25" customWidth="1"/>
    <col min="3" max="3" width="2.7109375" style="25" customWidth="1"/>
    <col min="4" max="5" width="9.140625" style="25" customWidth="1"/>
    <col min="6" max="6" width="2.7109375" style="25" customWidth="1"/>
    <col min="7" max="8" width="9.140625" style="25" customWidth="1"/>
    <col min="9" max="9" width="2.7109375" style="25" customWidth="1"/>
    <col min="10" max="11" width="9.140625" style="25" customWidth="1"/>
    <col min="12" max="12" width="2.7109375" style="25" customWidth="1"/>
    <col min="13" max="14" width="9.140625" style="25" customWidth="1"/>
    <col min="15" max="15" width="2.7109375" style="25" customWidth="1"/>
    <col min="16" max="17" width="9.140625" style="25" customWidth="1"/>
  </cols>
  <sheetData>
    <row r="4" spans="1:17" ht="12.75">
      <c r="A4" s="209" t="s">
        <v>782</v>
      </c>
      <c r="B4" s="209" t="s">
        <v>783</v>
      </c>
      <c r="C4" s="209"/>
      <c r="D4" s="209" t="s">
        <v>782</v>
      </c>
      <c r="E4" s="209" t="s">
        <v>783</v>
      </c>
      <c r="F4" s="209"/>
      <c r="G4" s="209" t="s">
        <v>782</v>
      </c>
      <c r="H4" s="209" t="s">
        <v>783</v>
      </c>
      <c r="I4" s="209"/>
      <c r="J4" s="209" t="s">
        <v>782</v>
      </c>
      <c r="K4" s="209" t="s">
        <v>783</v>
      </c>
      <c r="L4" s="209"/>
      <c r="M4" s="209" t="s">
        <v>782</v>
      </c>
      <c r="N4" s="209" t="s">
        <v>783</v>
      </c>
      <c r="O4" s="209"/>
      <c r="P4" s="209" t="s">
        <v>782</v>
      </c>
      <c r="Q4" s="209" t="s">
        <v>783</v>
      </c>
    </row>
    <row r="5" spans="1:17" ht="12.75">
      <c r="A5" s="208" t="str">
        <f>'B4 Channels'!J8</f>
        <v>C1-00</v>
      </c>
      <c r="B5" s="208" t="str">
        <f>'B3 Cables'!J8</f>
        <v>21-18-01-6</v>
      </c>
      <c r="C5" s="208"/>
      <c r="D5" s="208" t="str">
        <f>'B4 Channels'!K8</f>
        <v>C1-01</v>
      </c>
      <c r="E5" s="208" t="str">
        <f>'B3 Cables'!K8</f>
        <v>21-18-01-5</v>
      </c>
      <c r="F5" s="208"/>
      <c r="G5" s="208" t="str">
        <f>'B4 Channels'!L8</f>
        <v>C1-02</v>
      </c>
      <c r="H5" s="208" t="str">
        <f>'B3 Cables'!L8</f>
        <v>21-18-01-4</v>
      </c>
      <c r="I5" s="208"/>
      <c r="J5" s="208" t="str">
        <f>'B4 Channels'!M8</f>
        <v>C1-03</v>
      </c>
      <c r="K5" s="208" t="str">
        <f>'B3 Cables'!M8</f>
        <v>21-18-01-3</v>
      </c>
      <c r="L5" s="208"/>
      <c r="M5" s="208" t="str">
        <f>'B4 Channels'!N8</f>
        <v>C1-04</v>
      </c>
      <c r="N5" s="208" t="str">
        <f>'B3 Cables'!N8</f>
        <v>21-18-01-2</v>
      </c>
      <c r="O5" s="208"/>
      <c r="P5" s="208" t="str">
        <f>'B4 Channels'!O8</f>
        <v>C1-05</v>
      </c>
      <c r="Q5" s="208" t="str">
        <f>'B3 Cables'!O8</f>
        <v>21-18-01-1</v>
      </c>
    </row>
    <row r="6" spans="1:17" ht="12.75">
      <c r="A6" s="208" t="str">
        <f>'B4 Channels'!J9</f>
        <v>C7-47</v>
      </c>
      <c r="B6" s="208" t="str">
        <f>'B3 Cables'!J9</f>
        <v>23-25-08-6</v>
      </c>
      <c r="C6" s="208"/>
      <c r="D6" s="208" t="str">
        <f>'B4 Channels'!K9</f>
        <v>C7-46</v>
      </c>
      <c r="E6" s="208" t="str">
        <f>'B3 Cables'!K9</f>
        <v>23-25-08-5</v>
      </c>
      <c r="F6" s="208"/>
      <c r="G6" s="208" t="str">
        <f>'B4 Channels'!L9</f>
        <v>C7-45</v>
      </c>
      <c r="H6" s="208" t="str">
        <f>'B3 Cables'!L9</f>
        <v>23-25-08-4</v>
      </c>
      <c r="I6" s="208"/>
      <c r="J6" s="208" t="str">
        <f>'B4 Channels'!M9</f>
        <v>C7-44</v>
      </c>
      <c r="K6" s="208" t="str">
        <f>'B3 Cables'!M9</f>
        <v>23-25-08-3</v>
      </c>
      <c r="L6" s="208"/>
      <c r="M6" s="208" t="str">
        <f>'B4 Channels'!N9</f>
        <v>C7-43</v>
      </c>
      <c r="N6" s="208" t="str">
        <f>'B3 Cables'!N9</f>
        <v>23-25-08-2</v>
      </c>
      <c r="O6" s="208"/>
      <c r="P6" s="208" t="str">
        <f>'B4 Channels'!O9</f>
        <v>C7-42</v>
      </c>
      <c r="Q6" s="208" t="str">
        <f>'B3 Cables'!O9</f>
        <v>23-25-08-1</v>
      </c>
    </row>
    <row r="7" spans="1:17" ht="12.75">
      <c r="A7" s="208" t="str">
        <f>'B4 Channels'!J10</f>
        <v>C7-36</v>
      </c>
      <c r="B7" s="208" t="str">
        <f>'B3 Cables'!J10</f>
        <v>23-25-07-6</v>
      </c>
      <c r="C7" s="208"/>
      <c r="D7" s="208" t="str">
        <f>'B4 Channels'!K10</f>
        <v>C7-36</v>
      </c>
      <c r="E7" s="208" t="str">
        <f>'B3 Cables'!K10</f>
        <v>23-25-07-5</v>
      </c>
      <c r="F7" s="208"/>
      <c r="G7" s="208" t="str">
        <f>'B4 Channels'!L10</f>
        <v>C7-38</v>
      </c>
      <c r="H7" s="208" t="str">
        <f>'B3 Cables'!L10</f>
        <v>23-25-07-4</v>
      </c>
      <c r="I7" s="208"/>
      <c r="J7" s="208" t="str">
        <f>'B4 Channels'!M10</f>
        <v>C7-39</v>
      </c>
      <c r="K7" s="208" t="str">
        <f>'B3 Cables'!M10</f>
        <v>23-25-07-3</v>
      </c>
      <c r="L7" s="208"/>
      <c r="M7" s="208" t="str">
        <f>'B4 Channels'!N10</f>
        <v>C7-40</v>
      </c>
      <c r="N7" s="208" t="str">
        <f>'B3 Cables'!N10</f>
        <v>23-25-07-2</v>
      </c>
      <c r="O7" s="208"/>
      <c r="P7" s="208" t="str">
        <f>'B4 Channels'!O10</f>
        <v>C7-41</v>
      </c>
      <c r="Q7" s="208" t="str">
        <f>'B3 Cables'!O10</f>
        <v>23-25-07-1</v>
      </c>
    </row>
    <row r="8" spans="1:17" ht="12.75">
      <c r="A8" s="208" t="str">
        <f>'B4 Channels'!J11</f>
        <v>C7-35</v>
      </c>
      <c r="B8" s="208" t="str">
        <f>'B3 Cables'!J11</f>
        <v>23-25-06-6</v>
      </c>
      <c r="C8" s="208"/>
      <c r="D8" s="208" t="str">
        <f>'B4 Channels'!K11</f>
        <v>C7-34</v>
      </c>
      <c r="E8" s="208" t="str">
        <f>'B3 Cables'!K11</f>
        <v>23-25-06-5</v>
      </c>
      <c r="F8" s="208"/>
      <c r="G8" s="208" t="str">
        <f>'B4 Channels'!L11</f>
        <v>C7-33</v>
      </c>
      <c r="H8" s="208" t="str">
        <f>'B3 Cables'!L11</f>
        <v>23-25-06-4</v>
      </c>
      <c r="I8" s="208"/>
      <c r="J8" s="208" t="str">
        <f>'B4 Channels'!M11</f>
        <v>C7-32</v>
      </c>
      <c r="K8" s="208" t="str">
        <f>'B3 Cables'!M11</f>
        <v>23-25-06-3</v>
      </c>
      <c r="L8" s="208"/>
      <c r="M8" s="208" t="str">
        <f>'B4 Channels'!N11</f>
        <v>C7-31</v>
      </c>
      <c r="N8" s="208" t="str">
        <f>'B3 Cables'!N11</f>
        <v>23-25-06-2</v>
      </c>
      <c r="O8" s="208"/>
      <c r="P8" s="208" t="str">
        <f>'B4 Channels'!O11</f>
        <v>C7-30</v>
      </c>
      <c r="Q8" s="208" t="str">
        <f>'B3 Cables'!O11</f>
        <v>23-25-06-1</v>
      </c>
    </row>
    <row r="9" spans="1:17" ht="12.75">
      <c r="A9" s="208" t="str">
        <f>'B4 Channels'!J12</f>
        <v>C7-24</v>
      </c>
      <c r="B9" s="208" t="str">
        <f>'B3 Cables'!J12</f>
        <v>23-25-05-6</v>
      </c>
      <c r="C9" s="208"/>
      <c r="D9" s="208" t="str">
        <f>'B4 Channels'!K12</f>
        <v>C7-25</v>
      </c>
      <c r="E9" s="208" t="str">
        <f>'B3 Cables'!K12</f>
        <v>23-25-05-5</v>
      </c>
      <c r="F9" s="208"/>
      <c r="G9" s="208" t="str">
        <f>'B4 Channels'!L12</f>
        <v>C7-26</v>
      </c>
      <c r="H9" s="208" t="str">
        <f>'B3 Cables'!L12</f>
        <v>23-25-05-4</v>
      </c>
      <c r="I9" s="208"/>
      <c r="J9" s="208" t="str">
        <f>'B4 Channels'!M12</f>
        <v>C7-27</v>
      </c>
      <c r="K9" s="208" t="str">
        <f>'B3 Cables'!M12</f>
        <v>23-25-05-3</v>
      </c>
      <c r="L9" s="208"/>
      <c r="M9" s="208" t="str">
        <f>'B4 Channels'!N12</f>
        <v>C7-28</v>
      </c>
      <c r="N9" s="208" t="str">
        <f>'B3 Cables'!N12</f>
        <v>23-25-05-2</v>
      </c>
      <c r="O9" s="208"/>
      <c r="P9" s="208" t="str">
        <f>'B4 Channels'!O12</f>
        <v>C7-29</v>
      </c>
      <c r="Q9" s="208" t="str">
        <f>'B3 Cables'!O12</f>
        <v>23-25-05-1</v>
      </c>
    </row>
    <row r="10" spans="1:17" ht="12.75">
      <c r="A10" s="208" t="str">
        <f>'B4 Channels'!J13</f>
        <v>C7-23</v>
      </c>
      <c r="B10" s="208" t="str">
        <f>'B3 Cables'!J13</f>
        <v>23-25-04-6</v>
      </c>
      <c r="C10" s="208"/>
      <c r="D10" s="208" t="str">
        <f>'B4 Channels'!K13</f>
        <v>C7-22</v>
      </c>
      <c r="E10" s="208" t="str">
        <f>'B3 Cables'!K13</f>
        <v>23-25-04-5</v>
      </c>
      <c r="F10" s="208"/>
      <c r="G10" s="208" t="str">
        <f>'B4 Channels'!L13</f>
        <v>C7-21</v>
      </c>
      <c r="H10" s="208" t="str">
        <f>'B3 Cables'!L13</f>
        <v>23-25-04-4</v>
      </c>
      <c r="I10" s="208"/>
      <c r="J10" s="208" t="str">
        <f>'B4 Channels'!M13</f>
        <v>C7-20</v>
      </c>
      <c r="K10" s="208" t="str">
        <f>'B3 Cables'!M13</f>
        <v>23-25-04-3</v>
      </c>
      <c r="L10" s="208"/>
      <c r="M10" s="208" t="str">
        <f>'B4 Channels'!N13</f>
        <v>C7-19</v>
      </c>
      <c r="N10" s="208" t="str">
        <f>'B3 Cables'!N13</f>
        <v>23-25-04-2</v>
      </c>
      <c r="O10" s="208"/>
      <c r="P10" s="208" t="str">
        <f>'B4 Channels'!O13</f>
        <v>C7-18</v>
      </c>
      <c r="Q10" s="208" t="str">
        <f>'B3 Cables'!O13</f>
        <v>23-25-04-1</v>
      </c>
    </row>
    <row r="11" spans="1:17" ht="12.75">
      <c r="A11" s="208" t="str">
        <f>'B4 Channels'!J14</f>
        <v>C7-12</v>
      </c>
      <c r="B11" s="208" t="str">
        <f>'B3 Cables'!J14</f>
        <v>23-25-03-6</v>
      </c>
      <c r="C11" s="208"/>
      <c r="D11" s="208" t="str">
        <f>'B4 Channels'!K14</f>
        <v>C7-13</v>
      </c>
      <c r="E11" s="208" t="str">
        <f>'B3 Cables'!K14</f>
        <v>23-25-03-5</v>
      </c>
      <c r="F11" s="208"/>
      <c r="G11" s="208" t="str">
        <f>'B4 Channels'!L14</f>
        <v>C7-14</v>
      </c>
      <c r="H11" s="208" t="str">
        <f>'B3 Cables'!L14</f>
        <v>23-25-03-4</v>
      </c>
      <c r="I11" s="208"/>
      <c r="J11" s="208" t="str">
        <f>'B4 Channels'!M14</f>
        <v>C7-15</v>
      </c>
      <c r="K11" s="208" t="str">
        <f>'B3 Cables'!M14</f>
        <v>23-25-03-3</v>
      </c>
      <c r="L11" s="208"/>
      <c r="M11" s="208" t="str">
        <f>'B4 Channels'!N14</f>
        <v>C7-16</v>
      </c>
      <c r="N11" s="208" t="str">
        <f>'B3 Cables'!N14</f>
        <v>23-25-03-2</v>
      </c>
      <c r="O11" s="208"/>
      <c r="P11" s="208" t="str">
        <f>'B4 Channels'!O14</f>
        <v>C7-17</v>
      </c>
      <c r="Q11" s="208" t="str">
        <f>'B3 Cables'!O14</f>
        <v>23-25-03-1</v>
      </c>
    </row>
    <row r="12" spans="1:17" ht="12.75">
      <c r="A12" s="208" t="str">
        <f>'B4 Channels'!J15</f>
        <v>C7-11</v>
      </c>
      <c r="B12" s="208" t="str">
        <f>'B3 Cables'!J15</f>
        <v>23-25-02-6</v>
      </c>
      <c r="C12" s="208"/>
      <c r="D12" s="208" t="str">
        <f>'B4 Channels'!K15</f>
        <v>C7-10</v>
      </c>
      <c r="E12" s="208" t="str">
        <f>'B3 Cables'!K15</f>
        <v>23-25-02-5</v>
      </c>
      <c r="F12" s="208"/>
      <c r="G12" s="208" t="str">
        <f>'B4 Channels'!L15</f>
        <v>C7-09</v>
      </c>
      <c r="H12" s="208" t="str">
        <f>'B3 Cables'!L15</f>
        <v>23-25-02-4</v>
      </c>
      <c r="I12" s="208"/>
      <c r="J12" s="208" t="str">
        <f>'B4 Channels'!M15</f>
        <v>C7-08</v>
      </c>
      <c r="K12" s="208" t="str">
        <f>'B3 Cables'!M15</f>
        <v>23-25-02-3</v>
      </c>
      <c r="L12" s="208"/>
      <c r="M12" s="208" t="str">
        <f>'B4 Channels'!N15</f>
        <v>C7-07</v>
      </c>
      <c r="N12" s="208" t="str">
        <f>'B3 Cables'!N15</f>
        <v>23-25-02-2</v>
      </c>
      <c r="O12" s="208"/>
      <c r="P12" s="208" t="str">
        <f>'B4 Channels'!O15</f>
        <v>C7-06</v>
      </c>
      <c r="Q12" s="208" t="str">
        <f>'B3 Cables'!O15</f>
        <v>23-25-02-1</v>
      </c>
    </row>
    <row r="13" spans="1:17" ht="12.75">
      <c r="A13" s="208" t="str">
        <f>'B4 Channels'!J16</f>
        <v>C7-00</v>
      </c>
      <c r="B13" s="208" t="str">
        <f>'B3 Cables'!J16</f>
        <v>23-25-01-6</v>
      </c>
      <c r="C13" s="208"/>
      <c r="D13" s="208" t="str">
        <f>'B4 Channels'!K16</f>
        <v>C7-01</v>
      </c>
      <c r="E13" s="208" t="str">
        <f>'B3 Cables'!K16</f>
        <v>23-25-01-5</v>
      </c>
      <c r="F13" s="208"/>
      <c r="G13" s="208" t="str">
        <f>'B4 Channels'!L16</f>
        <v>C7-02</v>
      </c>
      <c r="H13" s="208" t="str">
        <f>'B3 Cables'!L16</f>
        <v>23-25-01-4</v>
      </c>
      <c r="I13" s="208"/>
      <c r="J13" s="208" t="str">
        <f>'B4 Channels'!M16</f>
        <v>C7-03</v>
      </c>
      <c r="K13" s="208" t="str">
        <f>'B3 Cables'!M16</f>
        <v>23-25-01-3</v>
      </c>
      <c r="L13" s="208"/>
      <c r="M13" s="208" t="str">
        <f>'B4 Channels'!N16</f>
        <v>C7-04</v>
      </c>
      <c r="N13" s="208" t="str">
        <f>'B3 Cables'!N16</f>
        <v>23-25-01-2</v>
      </c>
      <c r="O13" s="208"/>
      <c r="P13" s="208" t="str">
        <f>'B4 Channels'!O16</f>
        <v>C7-05</v>
      </c>
      <c r="Q13" s="208" t="str">
        <f>'B3 Cables'!O16</f>
        <v>23-25-01-1</v>
      </c>
    </row>
    <row r="14" spans="1:17" ht="12.75">
      <c r="A14" s="208" t="str">
        <f>'B4 Channels'!J17</f>
        <v>C5-47</v>
      </c>
      <c r="B14" s="208" t="str">
        <f>'B3 Cables'!J17</f>
        <v>17-05-08-6</v>
      </c>
      <c r="C14" s="208"/>
      <c r="D14" s="208" t="str">
        <f>'B4 Channels'!K17</f>
        <v>C5-46</v>
      </c>
      <c r="E14" s="208" t="str">
        <f>'B3 Cables'!K17</f>
        <v>17-05-08-5</v>
      </c>
      <c r="F14" s="208"/>
      <c r="G14" s="208" t="str">
        <f>'B4 Channels'!L17</f>
        <v>C5-45</v>
      </c>
      <c r="H14" s="208" t="str">
        <f>'B3 Cables'!L17</f>
        <v>17-05-08-4</v>
      </c>
      <c r="I14" s="208"/>
      <c r="J14" s="208" t="str">
        <f>'B4 Channels'!M17</f>
        <v>C5-44</v>
      </c>
      <c r="K14" s="208" t="str">
        <f>'B3 Cables'!M17</f>
        <v>17-05-08-3</v>
      </c>
      <c r="L14" s="208"/>
      <c r="M14" s="208" t="str">
        <f>'B4 Channels'!N17</f>
        <v>C5-43</v>
      </c>
      <c r="N14" s="208" t="str">
        <f>'B3 Cables'!N17</f>
        <v>17-05-08-2</v>
      </c>
      <c r="O14" s="208"/>
      <c r="P14" s="208" t="str">
        <f>'B4 Channels'!O17</f>
        <v>C5-42</v>
      </c>
      <c r="Q14" s="208" t="str">
        <f>'B3 Cables'!O17</f>
        <v>17-05-08-1</v>
      </c>
    </row>
    <row r="15" spans="1:17" ht="12.75">
      <c r="A15" s="208" t="str">
        <f>'B4 Channels'!J18</f>
        <v>C5-36</v>
      </c>
      <c r="B15" s="208" t="str">
        <f>'B3 Cables'!J18</f>
        <v>17-05-07-6</v>
      </c>
      <c r="C15" s="208"/>
      <c r="D15" s="208" t="str">
        <f>'B4 Channels'!K18</f>
        <v>C5-36</v>
      </c>
      <c r="E15" s="208" t="str">
        <f>'B3 Cables'!K18</f>
        <v>17-05-07-5</v>
      </c>
      <c r="F15" s="208"/>
      <c r="G15" s="208" t="str">
        <f>'B4 Channels'!L18</f>
        <v>C5-38</v>
      </c>
      <c r="H15" s="208" t="str">
        <f>'B3 Cables'!L18</f>
        <v>17-05-07-4</v>
      </c>
      <c r="I15" s="208"/>
      <c r="J15" s="208" t="str">
        <f>'B4 Channels'!M18</f>
        <v>C5-39</v>
      </c>
      <c r="K15" s="208" t="str">
        <f>'B3 Cables'!M18</f>
        <v>17-05-07-3</v>
      </c>
      <c r="L15" s="208"/>
      <c r="M15" s="208" t="str">
        <f>'B4 Channels'!N18</f>
        <v>C5-40</v>
      </c>
      <c r="N15" s="208" t="str">
        <f>'B3 Cables'!N18</f>
        <v>17-05-07-2</v>
      </c>
      <c r="O15" s="208"/>
      <c r="P15" s="208" t="str">
        <f>'B4 Channels'!O18</f>
        <v>C5-41</v>
      </c>
      <c r="Q15" s="208" t="str">
        <f>'B3 Cables'!O18</f>
        <v>17-05-07-1</v>
      </c>
    </row>
    <row r="16" spans="1:17" ht="12.75">
      <c r="A16" s="208" t="str">
        <f>'B4 Channels'!J19</f>
        <v>C5-35</v>
      </c>
      <c r="B16" s="208" t="str">
        <f>'B3 Cables'!J19</f>
        <v>17-05-06-6</v>
      </c>
      <c r="C16" s="208"/>
      <c r="D16" s="208" t="str">
        <f>'B4 Channels'!K19</f>
        <v>C5-34</v>
      </c>
      <c r="E16" s="208" t="str">
        <f>'B3 Cables'!K19</f>
        <v>17-05-06-5</v>
      </c>
      <c r="F16" s="208"/>
      <c r="G16" s="208" t="str">
        <f>'B4 Channels'!L19</f>
        <v>C5-33</v>
      </c>
      <c r="H16" s="208" t="str">
        <f>'B3 Cables'!L19</f>
        <v>17-05-06-4</v>
      </c>
      <c r="I16" s="208"/>
      <c r="J16" s="208" t="str">
        <f>'B4 Channels'!M19</f>
        <v>C5-32</v>
      </c>
      <c r="K16" s="208" t="str">
        <f>'B3 Cables'!M19</f>
        <v>17-05-06-3</v>
      </c>
      <c r="L16" s="208"/>
      <c r="M16" s="208" t="str">
        <f>'B4 Channels'!N19</f>
        <v>C5-31</v>
      </c>
      <c r="N16" s="208" t="str">
        <f>'B3 Cables'!N19</f>
        <v>17-05-06-2</v>
      </c>
      <c r="O16" s="208"/>
      <c r="P16" s="208" t="str">
        <f>'B4 Channels'!O19</f>
        <v>C5-30</v>
      </c>
      <c r="Q16" s="208" t="str">
        <f>'B3 Cables'!O19</f>
        <v>17-05-06-1</v>
      </c>
    </row>
    <row r="17" spans="1:17" ht="12.75">
      <c r="A17" s="208" t="str">
        <f>'B4 Channels'!J20</f>
        <v>C5-24</v>
      </c>
      <c r="B17" s="208" t="str">
        <f>'B3 Cables'!J20</f>
        <v>17-05-05-6</v>
      </c>
      <c r="C17" s="208"/>
      <c r="D17" s="208" t="str">
        <f>'B4 Channels'!K20</f>
        <v>C5-25</v>
      </c>
      <c r="E17" s="208" t="str">
        <f>'B3 Cables'!K20</f>
        <v>17-05-05-5</v>
      </c>
      <c r="F17" s="208"/>
      <c r="G17" s="208" t="str">
        <f>'B4 Channels'!L20</f>
        <v>C5-26</v>
      </c>
      <c r="H17" s="208" t="str">
        <f>'B3 Cables'!L20</f>
        <v>17-05-05-4</v>
      </c>
      <c r="I17" s="208"/>
      <c r="J17" s="208" t="str">
        <f>'B4 Channels'!M20</f>
        <v>C5-27</v>
      </c>
      <c r="K17" s="208" t="str">
        <f>'B3 Cables'!M20</f>
        <v>17-05-05-3</v>
      </c>
      <c r="L17" s="208"/>
      <c r="M17" s="208" t="str">
        <f>'B4 Channels'!N20</f>
        <v>C5-28</v>
      </c>
      <c r="N17" s="208" t="str">
        <f>'B3 Cables'!N20</f>
        <v>17-05-05-2</v>
      </c>
      <c r="O17" s="208"/>
      <c r="P17" s="208" t="str">
        <f>'B4 Channels'!O20</f>
        <v>C5-29</v>
      </c>
      <c r="Q17" s="208" t="str">
        <f>'B3 Cables'!O20</f>
        <v>17-05-05-1</v>
      </c>
    </row>
    <row r="18" spans="1:17" ht="12.75">
      <c r="A18" s="208" t="str">
        <f>'B4 Channels'!J21</f>
        <v>C5-23</v>
      </c>
      <c r="B18" s="208" t="str">
        <f>'B3 Cables'!J21</f>
        <v>17-05-04-6</v>
      </c>
      <c r="C18" s="208"/>
      <c r="D18" s="208" t="str">
        <f>'B4 Channels'!K21</f>
        <v>C5-22</v>
      </c>
      <c r="E18" s="208" t="str">
        <f>'B3 Cables'!K21</f>
        <v>17-05-04-5</v>
      </c>
      <c r="F18" s="208"/>
      <c r="G18" s="208" t="str">
        <f>'B4 Channels'!L21</f>
        <v>C5-21</v>
      </c>
      <c r="H18" s="208" t="str">
        <f>'B3 Cables'!L21</f>
        <v>17-05-04-4</v>
      </c>
      <c r="I18" s="208"/>
      <c r="J18" s="208" t="str">
        <f>'B4 Channels'!M21</f>
        <v>C5-20</v>
      </c>
      <c r="K18" s="208" t="str">
        <f>'B3 Cables'!M21</f>
        <v>17-05-04-3</v>
      </c>
      <c r="L18" s="208"/>
      <c r="M18" s="208" t="str">
        <f>'B4 Channels'!N21</f>
        <v>C5-19</v>
      </c>
      <c r="N18" s="208" t="str">
        <f>'B3 Cables'!N21</f>
        <v>17-05-04-2</v>
      </c>
      <c r="O18" s="208"/>
      <c r="P18" s="208" t="str">
        <f>'B4 Channels'!O21</f>
        <v>C5-18</v>
      </c>
      <c r="Q18" s="208" t="str">
        <f>'B3 Cables'!O21</f>
        <v>17-05-04-1</v>
      </c>
    </row>
    <row r="19" spans="1:17" ht="12.75">
      <c r="A19" s="208" t="str">
        <f>'B4 Channels'!J22</f>
        <v>C5-12</v>
      </c>
      <c r="B19" s="208" t="str">
        <f>'B3 Cables'!J22</f>
        <v>17-05-03-6</v>
      </c>
      <c r="C19" s="208"/>
      <c r="D19" s="208" t="str">
        <f>'B4 Channels'!K22</f>
        <v>C5-13</v>
      </c>
      <c r="E19" s="208" t="str">
        <f>'B3 Cables'!K22</f>
        <v>17-05-03-5</v>
      </c>
      <c r="F19" s="208"/>
      <c r="G19" s="208" t="str">
        <f>'B4 Channels'!L22</f>
        <v>C5-14</v>
      </c>
      <c r="H19" s="208" t="str">
        <f>'B3 Cables'!L22</f>
        <v>17-05-03-4</v>
      </c>
      <c r="I19" s="208"/>
      <c r="J19" s="208" t="str">
        <f>'B4 Channels'!M22</f>
        <v>C5-15</v>
      </c>
      <c r="K19" s="208" t="str">
        <f>'B3 Cables'!M22</f>
        <v>17-05-03-3</v>
      </c>
      <c r="L19" s="208"/>
      <c r="M19" s="208" t="str">
        <f>'B4 Channels'!N22</f>
        <v>C5-16</v>
      </c>
      <c r="N19" s="208" t="str">
        <f>'B3 Cables'!N22</f>
        <v>17-05-03-2</v>
      </c>
      <c r="O19" s="208"/>
      <c r="P19" s="208" t="str">
        <f>'B4 Channels'!O22</f>
        <v>C5-17</v>
      </c>
      <c r="Q19" s="208" t="str">
        <f>'B3 Cables'!O22</f>
        <v>17-05-03-1</v>
      </c>
    </row>
    <row r="20" spans="1:17" ht="12.75">
      <c r="A20" s="208" t="str">
        <f>'B4 Channels'!J23</f>
        <v>C5-11</v>
      </c>
      <c r="B20" s="208" t="str">
        <f>'B3 Cables'!J23</f>
        <v>17-05-02-6</v>
      </c>
      <c r="C20" s="208"/>
      <c r="D20" s="208" t="str">
        <f>'B4 Channels'!K23</f>
        <v>C5-10</v>
      </c>
      <c r="E20" s="208" t="str">
        <f>'B3 Cables'!K23</f>
        <v>17-05-02-5</v>
      </c>
      <c r="F20" s="208"/>
      <c r="G20" s="208" t="str">
        <f>'B4 Channels'!L23</f>
        <v>C5-09</v>
      </c>
      <c r="H20" s="208" t="str">
        <f>'B3 Cables'!L23</f>
        <v>17-05-02-4</v>
      </c>
      <c r="I20" s="208"/>
      <c r="J20" s="208" t="str">
        <f>'B4 Channels'!M23</f>
        <v>C5-08</v>
      </c>
      <c r="K20" s="208" t="str">
        <f>'B3 Cables'!M23</f>
        <v>17-05-02-3</v>
      </c>
      <c r="L20" s="208"/>
      <c r="M20" s="208" t="str">
        <f>'B4 Channels'!N23</f>
        <v>C5-07</v>
      </c>
      <c r="N20" s="208" t="str">
        <f>'B3 Cables'!N23</f>
        <v>17-05-02-2</v>
      </c>
      <c r="O20" s="208"/>
      <c r="P20" s="208" t="str">
        <f>'B4 Channels'!O23</f>
        <v>C5-06</v>
      </c>
      <c r="Q20" s="208" t="str">
        <f>'B3 Cables'!O23</f>
        <v>17-05-02-1</v>
      </c>
    </row>
    <row r="21" spans="1:17" ht="12.75">
      <c r="A21" s="208" t="str">
        <f>'B4 Channels'!J24</f>
        <v>C5-00</v>
      </c>
      <c r="B21" s="208" t="str">
        <f>'B3 Cables'!J24</f>
        <v>17-05-01-6</v>
      </c>
      <c r="C21" s="208"/>
      <c r="D21" s="208" t="str">
        <f>'B4 Channels'!K24</f>
        <v>C5-01</v>
      </c>
      <c r="E21" s="208" t="str">
        <f>'B3 Cables'!K24</f>
        <v>17-05-01-5</v>
      </c>
      <c r="F21" s="208"/>
      <c r="G21" s="208" t="str">
        <f>'B4 Channels'!L24</f>
        <v>C5-02</v>
      </c>
      <c r="H21" s="208" t="str">
        <f>'B3 Cables'!L24</f>
        <v>17-05-01-4</v>
      </c>
      <c r="I21" s="208"/>
      <c r="J21" s="208" t="str">
        <f>'B4 Channels'!M24</f>
        <v>C5-03</v>
      </c>
      <c r="K21" s="208" t="str">
        <f>'B3 Cables'!M24</f>
        <v>17-05-01-3</v>
      </c>
      <c r="L21" s="208"/>
      <c r="M21" s="208" t="str">
        <f>'B4 Channels'!N24</f>
        <v>C5-04</v>
      </c>
      <c r="N21" s="208" t="str">
        <f>'B3 Cables'!N24</f>
        <v>17-05-01-2</v>
      </c>
      <c r="O21" s="208"/>
      <c r="P21" s="208" t="str">
        <f>'B4 Channels'!O24</f>
        <v>C5-05</v>
      </c>
      <c r="Q21" s="208" t="str">
        <f>'B3 Cables'!O24</f>
        <v>17-05-01-1</v>
      </c>
    </row>
    <row r="22" spans="1:17" ht="12.75">
      <c r="A22" s="208" t="str">
        <f>'B4 Channels'!J25</f>
        <v>C3-47</v>
      </c>
      <c r="B22" s="208" t="str">
        <f>'B3 Cables'!J25</f>
        <v>22-21-08-6</v>
      </c>
      <c r="C22" s="208"/>
      <c r="D22" s="208" t="str">
        <f>'B4 Channels'!K25</f>
        <v>C3-46</v>
      </c>
      <c r="E22" s="208" t="str">
        <f>'B3 Cables'!K25</f>
        <v>22-21-08-5</v>
      </c>
      <c r="F22" s="208"/>
      <c r="G22" s="208" t="str">
        <f>'B4 Channels'!L25</f>
        <v>C3-45</v>
      </c>
      <c r="H22" s="208" t="str">
        <f>'B3 Cables'!L25</f>
        <v>22-21-08-4</v>
      </c>
      <c r="I22" s="208"/>
      <c r="J22" s="208" t="str">
        <f>'B4 Channels'!M25</f>
        <v>C3-44</v>
      </c>
      <c r="K22" s="208" t="str">
        <f>'B3 Cables'!M25</f>
        <v>22-21-08-3</v>
      </c>
      <c r="L22" s="208"/>
      <c r="M22" s="208" t="str">
        <f>'B4 Channels'!N25</f>
        <v>C3-43</v>
      </c>
      <c r="N22" s="208" t="str">
        <f>'B3 Cables'!N25</f>
        <v>22-21-08-2</v>
      </c>
      <c r="O22" s="208"/>
      <c r="P22" s="208" t="str">
        <f>'B4 Channels'!O25</f>
        <v>C3-42</v>
      </c>
      <c r="Q22" s="208" t="str">
        <f>'B3 Cables'!O25</f>
        <v>22-21-08-1</v>
      </c>
    </row>
    <row r="23" spans="1:17" ht="12.75">
      <c r="A23" s="208" t="str">
        <f>'B4 Channels'!J26</f>
        <v>C3-36</v>
      </c>
      <c r="B23" s="208" t="str">
        <f>'B3 Cables'!J26</f>
        <v>22-21-07-6</v>
      </c>
      <c r="C23" s="208"/>
      <c r="D23" s="208" t="str">
        <f>'B4 Channels'!K26</f>
        <v>C3-36</v>
      </c>
      <c r="E23" s="208" t="str">
        <f>'B3 Cables'!K26</f>
        <v>22-21-07-5</v>
      </c>
      <c r="F23" s="208"/>
      <c r="G23" s="208" t="str">
        <f>'B4 Channels'!L26</f>
        <v>C3-38</v>
      </c>
      <c r="H23" s="208" t="str">
        <f>'B3 Cables'!L26</f>
        <v>22-21-07-4</v>
      </c>
      <c r="I23" s="208"/>
      <c r="J23" s="208" t="str">
        <f>'B4 Channels'!M26</f>
        <v>C3-39</v>
      </c>
      <c r="K23" s="208" t="str">
        <f>'B3 Cables'!M26</f>
        <v>22-21-07-3</v>
      </c>
      <c r="L23" s="208"/>
      <c r="M23" s="208" t="str">
        <f>'B4 Channels'!N26</f>
        <v>C3-40</v>
      </c>
      <c r="N23" s="208" t="str">
        <f>'B3 Cables'!N26</f>
        <v>22-21-07-2</v>
      </c>
      <c r="O23" s="208"/>
      <c r="P23" s="208" t="str">
        <f>'B4 Channels'!O26</f>
        <v>C3-41</v>
      </c>
      <c r="Q23" s="208" t="str">
        <f>'B3 Cables'!O26</f>
        <v>22-21-07-1</v>
      </c>
    </row>
    <row r="24" spans="1:17" ht="12.75">
      <c r="A24" s="208" t="str">
        <f>'B4 Channels'!J27</f>
        <v>C3-35</v>
      </c>
      <c r="B24" s="208" t="str">
        <f>'B3 Cables'!J27</f>
        <v>22-21-06-6</v>
      </c>
      <c r="C24" s="208"/>
      <c r="D24" s="208" t="str">
        <f>'B4 Channels'!K27</f>
        <v>C3-34</v>
      </c>
      <c r="E24" s="208" t="str">
        <f>'B3 Cables'!K27</f>
        <v>22-21-06-5</v>
      </c>
      <c r="F24" s="208"/>
      <c r="G24" s="208" t="str">
        <f>'B4 Channels'!L27</f>
        <v>C3-33</v>
      </c>
      <c r="H24" s="208" t="str">
        <f>'B3 Cables'!L27</f>
        <v>22-21-06-4</v>
      </c>
      <c r="I24" s="208"/>
      <c r="J24" s="208" t="str">
        <f>'B4 Channels'!M27</f>
        <v>C3-32</v>
      </c>
      <c r="K24" s="208" t="str">
        <f>'B3 Cables'!M27</f>
        <v>22-21-06-3</v>
      </c>
      <c r="L24" s="208"/>
      <c r="M24" s="208" t="str">
        <f>'B4 Channels'!N27</f>
        <v>C3-31</v>
      </c>
      <c r="N24" s="208" t="str">
        <f>'B3 Cables'!N27</f>
        <v>22-21-06-2</v>
      </c>
      <c r="O24" s="208"/>
      <c r="P24" s="208" t="str">
        <f>'B4 Channels'!O27</f>
        <v>C3-30</v>
      </c>
      <c r="Q24" s="208" t="str">
        <f>'B3 Cables'!O27</f>
        <v>22-21-06-1</v>
      </c>
    </row>
    <row r="25" spans="1:17" ht="12.75">
      <c r="A25" s="208" t="str">
        <f>'B4 Channels'!J28</f>
        <v>C3-24</v>
      </c>
      <c r="B25" s="208" t="str">
        <f>'B3 Cables'!J28</f>
        <v>22-21-05-6</v>
      </c>
      <c r="C25" s="208"/>
      <c r="D25" s="208" t="str">
        <f>'B4 Channels'!K28</f>
        <v>C3-25</v>
      </c>
      <c r="E25" s="208" t="str">
        <f>'B3 Cables'!K28</f>
        <v>22-21-05-5</v>
      </c>
      <c r="F25" s="208"/>
      <c r="G25" s="208" t="str">
        <f>'B4 Channels'!L28</f>
        <v>C3-26</v>
      </c>
      <c r="H25" s="208" t="str">
        <f>'B3 Cables'!L28</f>
        <v>22-21-05-4</v>
      </c>
      <c r="I25" s="208"/>
      <c r="J25" s="208" t="str">
        <f>'B4 Channels'!M28</f>
        <v>C3-27</v>
      </c>
      <c r="K25" s="208" t="str">
        <f>'B3 Cables'!M28</f>
        <v>22-21-05-3</v>
      </c>
      <c r="L25" s="208"/>
      <c r="M25" s="208" t="str">
        <f>'B4 Channels'!N28</f>
        <v>C3-28</v>
      </c>
      <c r="N25" s="208" t="str">
        <f>'B3 Cables'!N28</f>
        <v>22-21-05-2</v>
      </c>
      <c r="O25" s="208"/>
      <c r="P25" s="208" t="str">
        <f>'B4 Channels'!O28</f>
        <v>C3-29</v>
      </c>
      <c r="Q25" s="208" t="str">
        <f>'B3 Cables'!O28</f>
        <v>22-21-05-1</v>
      </c>
    </row>
    <row r="26" spans="1:17" ht="12.75">
      <c r="A26" s="208" t="str">
        <f>'B4 Channels'!J29</f>
        <v>C3-23</v>
      </c>
      <c r="B26" s="208" t="str">
        <f>'B3 Cables'!J29</f>
        <v>22-21-04-6</v>
      </c>
      <c r="C26" s="208"/>
      <c r="D26" s="208" t="str">
        <f>'B4 Channels'!K29</f>
        <v>C3-22</v>
      </c>
      <c r="E26" s="208" t="str">
        <f>'B3 Cables'!K29</f>
        <v>22-21-04-5</v>
      </c>
      <c r="F26" s="208"/>
      <c r="G26" s="208" t="str">
        <f>'B4 Channels'!L29</f>
        <v>C3-21</v>
      </c>
      <c r="H26" s="208" t="str">
        <f>'B3 Cables'!L29</f>
        <v>22-21-04-4</v>
      </c>
      <c r="I26" s="208"/>
      <c r="J26" s="208" t="str">
        <f>'B4 Channels'!M29</f>
        <v>C3-20</v>
      </c>
      <c r="K26" s="208" t="str">
        <f>'B3 Cables'!M29</f>
        <v>22-21-04-3</v>
      </c>
      <c r="L26" s="208"/>
      <c r="M26" s="208" t="str">
        <f>'B4 Channels'!N29</f>
        <v>C3-19</v>
      </c>
      <c r="N26" s="208" t="str">
        <f>'B3 Cables'!N29</f>
        <v>22-21-04-2</v>
      </c>
      <c r="O26" s="208"/>
      <c r="P26" s="208" t="str">
        <f>'B4 Channels'!O29</f>
        <v>C3-18</v>
      </c>
      <c r="Q26" s="208" t="str">
        <f>'B3 Cables'!O29</f>
        <v>22-21-04-1</v>
      </c>
    </row>
    <row r="27" spans="1:17" ht="12.75">
      <c r="A27" s="208" t="str">
        <f>'B4 Channels'!J30</f>
        <v>C3-12</v>
      </c>
      <c r="B27" s="208" t="str">
        <f>'B3 Cables'!J30</f>
        <v>22-21-03-6</v>
      </c>
      <c r="C27" s="208"/>
      <c r="D27" s="208" t="str">
        <f>'B4 Channels'!K30</f>
        <v>C3-13</v>
      </c>
      <c r="E27" s="208" t="str">
        <f>'B3 Cables'!K30</f>
        <v>22-21-03-5</v>
      </c>
      <c r="F27" s="208"/>
      <c r="G27" s="208" t="str">
        <f>'B4 Channels'!L30</f>
        <v>C3-14</v>
      </c>
      <c r="H27" s="208" t="str">
        <f>'B3 Cables'!L30</f>
        <v>22-21-03-4</v>
      </c>
      <c r="I27" s="208"/>
      <c r="J27" s="208" t="str">
        <f>'B4 Channels'!M30</f>
        <v>C3-15</v>
      </c>
      <c r="K27" s="208" t="str">
        <f>'B3 Cables'!M30</f>
        <v>22-21-03-3</v>
      </c>
      <c r="L27" s="208"/>
      <c r="M27" s="208" t="str">
        <f>'B4 Channels'!N30</f>
        <v>C3-16</v>
      </c>
      <c r="N27" s="208" t="str">
        <f>'B3 Cables'!N30</f>
        <v>22-21-03-2</v>
      </c>
      <c r="O27" s="208"/>
      <c r="P27" s="208" t="str">
        <f>'B4 Channels'!O30</f>
        <v>C3-17</v>
      </c>
      <c r="Q27" s="208" t="str">
        <f>'B3 Cables'!O30</f>
        <v>22-21-03-1</v>
      </c>
    </row>
    <row r="28" spans="1:17" ht="12.75">
      <c r="A28" s="208" t="str">
        <f>'B4 Channels'!J31</f>
        <v>C3-11</v>
      </c>
      <c r="B28" s="208" t="str">
        <f>'B3 Cables'!J31</f>
        <v>22-21-02-6</v>
      </c>
      <c r="C28" s="208"/>
      <c r="D28" s="208" t="str">
        <f>'B4 Channels'!K31</f>
        <v>C3-10</v>
      </c>
      <c r="E28" s="208" t="str">
        <f>'B3 Cables'!K31</f>
        <v>22-21-02-5</v>
      </c>
      <c r="F28" s="208"/>
      <c r="G28" s="208" t="str">
        <f>'B4 Channels'!L31</f>
        <v>C3-09</v>
      </c>
      <c r="H28" s="208" t="str">
        <f>'B3 Cables'!L31</f>
        <v>22-21-02-4</v>
      </c>
      <c r="I28" s="208"/>
      <c r="J28" s="208" t="str">
        <f>'B4 Channels'!M31</f>
        <v>C3-08</v>
      </c>
      <c r="K28" s="208" t="str">
        <f>'B3 Cables'!M31</f>
        <v>22-21-02-3</v>
      </c>
      <c r="L28" s="208"/>
      <c r="M28" s="208" t="str">
        <f>'B4 Channels'!N31</f>
        <v>C3-07</v>
      </c>
      <c r="N28" s="208" t="str">
        <f>'B3 Cables'!N31</f>
        <v>22-21-02-2</v>
      </c>
      <c r="O28" s="208"/>
      <c r="P28" s="208" t="str">
        <f>'B4 Channels'!O31</f>
        <v>C3-06</v>
      </c>
      <c r="Q28" s="208" t="str">
        <f>'B3 Cables'!O31</f>
        <v>22-21-02-1</v>
      </c>
    </row>
    <row r="29" spans="1:17" ht="12.75">
      <c r="A29" s="208" t="str">
        <f>'B4 Channels'!J32</f>
        <v>C3-00</v>
      </c>
      <c r="B29" s="208" t="str">
        <f>'B3 Cables'!J32</f>
        <v>22-21-01-6</v>
      </c>
      <c r="C29" s="208"/>
      <c r="D29" s="208" t="str">
        <f>'B4 Channels'!K32</f>
        <v>C3-01</v>
      </c>
      <c r="E29" s="208" t="str">
        <f>'B3 Cables'!K32</f>
        <v>22-21-01-5</v>
      </c>
      <c r="F29" s="208"/>
      <c r="G29" s="208" t="str">
        <f>'B4 Channels'!L32</f>
        <v>C3-02</v>
      </c>
      <c r="H29" s="208" t="str">
        <f>'B3 Cables'!L32</f>
        <v>22-21-01-4</v>
      </c>
      <c r="I29" s="208"/>
      <c r="J29" s="208" t="str">
        <f>'B4 Channels'!M32</f>
        <v>C3-03</v>
      </c>
      <c r="K29" s="208" t="str">
        <f>'B3 Cables'!M32</f>
        <v>22-21-01-3</v>
      </c>
      <c r="L29" s="208"/>
      <c r="M29" s="208" t="str">
        <f>'B4 Channels'!N32</f>
        <v>C3-04</v>
      </c>
      <c r="N29" s="208" t="str">
        <f>'B3 Cables'!N32</f>
        <v>22-21-01-2</v>
      </c>
      <c r="O29" s="208"/>
      <c r="P29" s="208" t="str">
        <f>'B4 Channels'!O32</f>
        <v>C3-05</v>
      </c>
      <c r="Q29" s="208" t="str">
        <f>'B3 Cables'!O32</f>
        <v>22-21-01-1</v>
      </c>
    </row>
    <row r="30" spans="1:17" ht="12.75">
      <c r="A30" s="208" t="str">
        <f>'B4 Channels'!J33</f>
        <v>C1-47</v>
      </c>
      <c r="B30" s="208" t="str">
        <f>'B3 Cables'!J33</f>
        <v>21-18-08-6</v>
      </c>
      <c r="C30" s="208"/>
      <c r="D30" s="208" t="str">
        <f>'B4 Channels'!K33</f>
        <v>C1-46</v>
      </c>
      <c r="E30" s="208" t="str">
        <f>'B3 Cables'!K33</f>
        <v>21-18-08-5</v>
      </c>
      <c r="F30" s="208"/>
      <c r="G30" s="208" t="str">
        <f>'B4 Channels'!L33</f>
        <v>C1-45</v>
      </c>
      <c r="H30" s="208" t="str">
        <f>'B3 Cables'!L33</f>
        <v>21-18-08-4</v>
      </c>
      <c r="I30" s="208"/>
      <c r="J30" s="208" t="str">
        <f>'B4 Channels'!M33</f>
        <v>C1-44</v>
      </c>
      <c r="K30" s="208" t="str">
        <f>'B3 Cables'!M33</f>
        <v>21-18-08-3</v>
      </c>
      <c r="L30" s="208"/>
      <c r="M30" s="208" t="str">
        <f>'B4 Channels'!N33</f>
        <v>C1-43</v>
      </c>
      <c r="N30" s="208" t="str">
        <f>'B3 Cables'!N33</f>
        <v>21-18-08-2</v>
      </c>
      <c r="O30" s="208"/>
      <c r="P30" s="208" t="str">
        <f>'B4 Channels'!O33</f>
        <v>C1-42</v>
      </c>
      <c r="Q30" s="208" t="str">
        <f>'B3 Cables'!O33</f>
        <v>21-18-08-1</v>
      </c>
    </row>
    <row r="31" spans="1:17" ht="12.75">
      <c r="A31" s="208" t="str">
        <f>'B4 Channels'!J34</f>
        <v>C1-36</v>
      </c>
      <c r="B31" s="208" t="str">
        <f>'B3 Cables'!J34</f>
        <v>21-18-07-6</v>
      </c>
      <c r="C31" s="208"/>
      <c r="D31" s="208" t="str">
        <f>'B4 Channels'!K34</f>
        <v>C1-36</v>
      </c>
      <c r="E31" s="208" t="str">
        <f>'B3 Cables'!K34</f>
        <v>21-18-07-5</v>
      </c>
      <c r="F31" s="208"/>
      <c r="G31" s="208" t="str">
        <f>'B4 Channels'!L34</f>
        <v>C1-38</v>
      </c>
      <c r="H31" s="208" t="str">
        <f>'B3 Cables'!L34</f>
        <v>21-18-07-4</v>
      </c>
      <c r="I31" s="208"/>
      <c r="J31" s="208" t="str">
        <f>'B4 Channels'!M34</f>
        <v>C1-39</v>
      </c>
      <c r="K31" s="208" t="str">
        <f>'B3 Cables'!M34</f>
        <v>21-18-07-3</v>
      </c>
      <c r="L31" s="208"/>
      <c r="M31" s="208" t="str">
        <f>'B4 Channels'!N34</f>
        <v>C1-40</v>
      </c>
      <c r="N31" s="208" t="str">
        <f>'B3 Cables'!N34</f>
        <v>21-18-07-2</v>
      </c>
      <c r="O31" s="208"/>
      <c r="P31" s="208" t="str">
        <f>'B4 Channels'!O34</f>
        <v>C1-41</v>
      </c>
      <c r="Q31" s="208" t="str">
        <f>'B3 Cables'!O34</f>
        <v>21-18-07-1</v>
      </c>
    </row>
    <row r="32" spans="1:17" ht="12.75">
      <c r="A32" s="208" t="str">
        <f>'B4 Channels'!J35</f>
        <v>C1-35</v>
      </c>
      <c r="B32" s="208" t="str">
        <f>'B3 Cables'!J35</f>
        <v>21-18-06-6</v>
      </c>
      <c r="C32" s="208"/>
      <c r="D32" s="208" t="str">
        <f>'B4 Channels'!K35</f>
        <v>C1-34</v>
      </c>
      <c r="E32" s="208" t="str">
        <f>'B3 Cables'!K35</f>
        <v>21-18-06-5</v>
      </c>
      <c r="F32" s="208"/>
      <c r="G32" s="208" t="str">
        <f>'B4 Channels'!L35</f>
        <v>C1-33</v>
      </c>
      <c r="H32" s="208" t="str">
        <f>'B3 Cables'!L35</f>
        <v>21-18-06-4</v>
      </c>
      <c r="I32" s="208"/>
      <c r="J32" s="208" t="str">
        <f>'B4 Channels'!M35</f>
        <v>C1-32</v>
      </c>
      <c r="K32" s="208" t="str">
        <f>'B3 Cables'!M35</f>
        <v>21-18-06-3</v>
      </c>
      <c r="L32" s="208"/>
      <c r="M32" s="208" t="str">
        <f>'B4 Channels'!N35</f>
        <v>C1-31</v>
      </c>
      <c r="N32" s="208" t="str">
        <f>'B3 Cables'!N35</f>
        <v>21-18-06-2</v>
      </c>
      <c r="O32" s="208"/>
      <c r="P32" s="208" t="str">
        <f>'B4 Channels'!O35</f>
        <v>C1-30</v>
      </c>
      <c r="Q32" s="208" t="str">
        <f>'B3 Cables'!O35</f>
        <v>21-18-06-1</v>
      </c>
    </row>
    <row r="33" spans="1:17" ht="12.75">
      <c r="A33" s="208" t="str">
        <f>'B4 Channels'!J36</f>
        <v>C1-24</v>
      </c>
      <c r="B33" s="208" t="str">
        <f>'B3 Cables'!J36</f>
        <v>21-18-05-6</v>
      </c>
      <c r="C33" s="208"/>
      <c r="D33" s="208" t="str">
        <f>'B4 Channels'!K36</f>
        <v>C1-25</v>
      </c>
      <c r="E33" s="208" t="str">
        <f>'B3 Cables'!K36</f>
        <v>21-18-05-5</v>
      </c>
      <c r="F33" s="208"/>
      <c r="G33" s="208" t="str">
        <f>'B4 Channels'!L36</f>
        <v>C1-26</v>
      </c>
      <c r="H33" s="208" t="str">
        <f>'B3 Cables'!L36</f>
        <v>21-18-05-4</v>
      </c>
      <c r="I33" s="208"/>
      <c r="J33" s="208" t="str">
        <f>'B4 Channels'!M36</f>
        <v>C1-27</v>
      </c>
      <c r="K33" s="208" t="str">
        <f>'B3 Cables'!M36</f>
        <v>21-18-05-3</v>
      </c>
      <c r="L33" s="208"/>
      <c r="M33" s="208" t="str">
        <f>'B4 Channels'!N36</f>
        <v>C1-28</v>
      </c>
      <c r="N33" s="208" t="str">
        <f>'B3 Cables'!N36</f>
        <v>21-18-05-2</v>
      </c>
      <c r="O33" s="208"/>
      <c r="P33" s="208" t="str">
        <f>'B4 Channels'!O36</f>
        <v>C1-29</v>
      </c>
      <c r="Q33" s="208" t="str">
        <f>'B3 Cables'!O36</f>
        <v>21-18-05-1</v>
      </c>
    </row>
    <row r="34" spans="1:17" ht="12.75">
      <c r="A34" s="208" t="str">
        <f>'B4 Channels'!J37</f>
        <v>C1-23</v>
      </c>
      <c r="B34" s="208" t="str">
        <f>'B3 Cables'!J37</f>
        <v>21-18-04-6</v>
      </c>
      <c r="C34" s="208"/>
      <c r="D34" s="208" t="str">
        <f>'B4 Channels'!K37</f>
        <v>C1-22</v>
      </c>
      <c r="E34" s="208" t="str">
        <f>'B3 Cables'!K37</f>
        <v>21-18-04-5</v>
      </c>
      <c r="F34" s="208"/>
      <c r="G34" s="208" t="str">
        <f>'B4 Channels'!L37</f>
        <v>C1-21</v>
      </c>
      <c r="H34" s="208" t="str">
        <f>'B3 Cables'!L37</f>
        <v>21-18-04-4</v>
      </c>
      <c r="I34" s="208"/>
      <c r="J34" s="208" t="str">
        <f>'B4 Channels'!M37</f>
        <v>C1-20</v>
      </c>
      <c r="K34" s="208" t="str">
        <f>'B3 Cables'!M37</f>
        <v>21-18-04-3</v>
      </c>
      <c r="L34" s="208"/>
      <c r="M34" s="208" t="str">
        <f>'B4 Channels'!N37</f>
        <v>C1-19</v>
      </c>
      <c r="N34" s="208" t="str">
        <f>'B3 Cables'!N37</f>
        <v>21-18-04-2</v>
      </c>
      <c r="O34" s="208"/>
      <c r="P34" s="208" t="str">
        <f>'B4 Channels'!O37</f>
        <v>C1-18</v>
      </c>
      <c r="Q34" s="208" t="str">
        <f>'B3 Cables'!O37</f>
        <v>21-18-04-1</v>
      </c>
    </row>
    <row r="35" spans="1:17" ht="12.75">
      <c r="A35" s="208" t="str">
        <f>'B4 Channels'!J38</f>
        <v>C1-12</v>
      </c>
      <c r="B35" s="208" t="str">
        <f>'B3 Cables'!J38</f>
        <v>21-18-03-6</v>
      </c>
      <c r="C35" s="208"/>
      <c r="D35" s="208" t="str">
        <f>'B4 Channels'!K38</f>
        <v>C1-13</v>
      </c>
      <c r="E35" s="208" t="str">
        <f>'B3 Cables'!K38</f>
        <v>21-18-03-5</v>
      </c>
      <c r="F35" s="208"/>
      <c r="G35" s="208" t="str">
        <f>'B4 Channels'!L38</f>
        <v>C1-14</v>
      </c>
      <c r="H35" s="208" t="str">
        <f>'B3 Cables'!L38</f>
        <v>21-18-03-4</v>
      </c>
      <c r="I35" s="208"/>
      <c r="J35" s="208" t="str">
        <f>'B4 Channels'!M38</f>
        <v>C1-15</v>
      </c>
      <c r="K35" s="208" t="str">
        <f>'B3 Cables'!M38</f>
        <v>21-18-03-3</v>
      </c>
      <c r="L35" s="208"/>
      <c r="M35" s="208" t="str">
        <f>'B4 Channels'!N38</f>
        <v>C1-16</v>
      </c>
      <c r="N35" s="208" t="str">
        <f>'B3 Cables'!N38</f>
        <v>21-18-03-2</v>
      </c>
      <c r="O35" s="208"/>
      <c r="P35" s="208" t="str">
        <f>'B4 Channels'!O38</f>
        <v>C1-17</v>
      </c>
      <c r="Q35" s="208" t="str">
        <f>'B3 Cables'!O38</f>
        <v>21-18-03-1</v>
      </c>
    </row>
    <row r="36" spans="1:17" ht="12.75">
      <c r="A36" s="208" t="str">
        <f>'B4 Channels'!J39</f>
        <v>C1-11</v>
      </c>
      <c r="B36" s="208" t="str">
        <f>'B3 Cables'!J39</f>
        <v>21-18-02-6</v>
      </c>
      <c r="C36" s="208"/>
      <c r="D36" s="208" t="str">
        <f>'B4 Channels'!K39</f>
        <v>C1-10</v>
      </c>
      <c r="E36" s="208" t="str">
        <f>'B3 Cables'!K39</f>
        <v>21-18-02-5</v>
      </c>
      <c r="F36" s="208"/>
      <c r="G36" s="208" t="str">
        <f>'B4 Channels'!L39</f>
        <v>C1-09</v>
      </c>
      <c r="H36" s="208" t="str">
        <f>'B3 Cables'!L39</f>
        <v>21-18-02-4</v>
      </c>
      <c r="I36" s="208"/>
      <c r="J36" s="208" t="str">
        <f>'B4 Channels'!M39</f>
        <v>C1-08</v>
      </c>
      <c r="K36" s="208" t="str">
        <f>'B3 Cables'!M39</f>
        <v>21-18-02-3</v>
      </c>
      <c r="L36" s="208"/>
      <c r="M36" s="208" t="str">
        <f>'B4 Channels'!N39</f>
        <v>C1-07</v>
      </c>
      <c r="N36" s="208" t="str">
        <f>'B3 Cables'!N39</f>
        <v>21-18-02-2</v>
      </c>
      <c r="O36" s="208"/>
      <c r="P36" s="208" t="str">
        <f>'B4 Channels'!O39</f>
        <v>C1-06</v>
      </c>
      <c r="Q36" s="208" t="str">
        <f>'B3 Cables'!O39</f>
        <v>21-18-02-1</v>
      </c>
    </row>
    <row r="38" spans="1:17" ht="12.75">
      <c r="A38" s="209" t="s">
        <v>782</v>
      </c>
      <c r="B38" s="209" t="s">
        <v>783</v>
      </c>
      <c r="C38" s="209"/>
      <c r="D38" s="209" t="s">
        <v>782</v>
      </c>
      <c r="E38" s="209" t="s">
        <v>783</v>
      </c>
      <c r="F38" s="209"/>
      <c r="G38" s="209" t="s">
        <v>782</v>
      </c>
      <c r="H38" s="209" t="s">
        <v>783</v>
      </c>
      <c r="I38" s="209"/>
      <c r="J38" s="209" t="s">
        <v>782</v>
      </c>
      <c r="K38" s="209" t="s">
        <v>783</v>
      </c>
      <c r="L38" s="209"/>
      <c r="M38" s="209" t="s">
        <v>782</v>
      </c>
      <c r="N38" s="209" t="s">
        <v>783</v>
      </c>
      <c r="O38" s="209"/>
      <c r="P38" s="209" t="s">
        <v>782</v>
      </c>
      <c r="Q38" s="209" t="s">
        <v>783</v>
      </c>
    </row>
    <row r="39" spans="1:17" ht="12.75">
      <c r="A39" s="208" t="str">
        <f>'B4 Channels'!Q8</f>
        <v>C0-05</v>
      </c>
      <c r="B39" s="208" t="str">
        <f>'B3 Cables'!Q8</f>
        <v>18-07-01-1</v>
      </c>
      <c r="C39" s="208"/>
      <c r="D39" s="208" t="str">
        <f>'B4 Channels'!R8</f>
        <v>C0-04</v>
      </c>
      <c r="E39" s="208" t="str">
        <f>'B3 Cables'!R8</f>
        <v>18-07-01-2</v>
      </c>
      <c r="F39" s="208"/>
      <c r="G39" s="208" t="str">
        <f>'B4 Channels'!S8</f>
        <v>C0-03</v>
      </c>
      <c r="H39" s="208" t="str">
        <f>'B3 Cables'!S8</f>
        <v>18-07-01-3</v>
      </c>
      <c r="I39" s="208"/>
      <c r="J39" s="208" t="str">
        <f>'B4 Channels'!T8</f>
        <v>C0-02</v>
      </c>
      <c r="K39" s="208" t="str">
        <f>'B3 Cables'!T8</f>
        <v>18-07-01-4</v>
      </c>
      <c r="L39" s="208"/>
      <c r="M39" s="208" t="str">
        <f>'B4 Channels'!U8</f>
        <v>C0-01</v>
      </c>
      <c r="N39" s="208" t="str">
        <f>'B3 Cables'!U8</f>
        <v>18-07-01-5</v>
      </c>
      <c r="O39" s="208"/>
      <c r="P39" s="208" t="str">
        <f>'B4 Channels'!V8</f>
        <v>C0-00</v>
      </c>
      <c r="Q39" s="208" t="str">
        <f>'B3 Cables'!V8</f>
        <v>18-07-01-6</v>
      </c>
    </row>
    <row r="40" spans="1:17" ht="12.75">
      <c r="A40" s="208" t="str">
        <f>'B4 Channels'!Q9</f>
        <v>C6-42</v>
      </c>
      <c r="B40" s="208" t="str">
        <f>'B3 Cables'!Q9</f>
        <v>21-17-08-1</v>
      </c>
      <c r="C40" s="208"/>
      <c r="D40" s="208" t="str">
        <f>'B4 Channels'!R9</f>
        <v>C6-43</v>
      </c>
      <c r="E40" s="208" t="str">
        <f>'B3 Cables'!R9</f>
        <v>21-17-08-2</v>
      </c>
      <c r="F40" s="208"/>
      <c r="G40" s="208" t="str">
        <f>'B4 Channels'!S9</f>
        <v>C6-44</v>
      </c>
      <c r="H40" s="208" t="str">
        <f>'B3 Cables'!S9</f>
        <v>21-17-08-3</v>
      </c>
      <c r="I40" s="208"/>
      <c r="J40" s="208" t="str">
        <f>'B4 Channels'!T9</f>
        <v>C6-45</v>
      </c>
      <c r="K40" s="208" t="str">
        <f>'B3 Cables'!T9</f>
        <v>21-17-08-4</v>
      </c>
      <c r="L40" s="208"/>
      <c r="M40" s="208" t="str">
        <f>'B4 Channels'!U9</f>
        <v>C6-46</v>
      </c>
      <c r="N40" s="208" t="str">
        <f>'B3 Cables'!U9</f>
        <v>21-17-08-5</v>
      </c>
      <c r="O40" s="208"/>
      <c r="P40" s="208" t="str">
        <f>'B4 Channels'!V9</f>
        <v>C6-47</v>
      </c>
      <c r="Q40" s="208" t="str">
        <f>'B3 Cables'!V9</f>
        <v>21-17-08-6</v>
      </c>
    </row>
    <row r="41" spans="1:17" ht="12.75">
      <c r="A41" s="208" t="str">
        <f>'B4 Channels'!Q10</f>
        <v>C6-41</v>
      </c>
      <c r="B41" s="208" t="str">
        <f>'B3 Cables'!Q10</f>
        <v>21-17-07-1</v>
      </c>
      <c r="C41" s="208"/>
      <c r="D41" s="208" t="str">
        <f>'B4 Channels'!R10</f>
        <v>C6-40</v>
      </c>
      <c r="E41" s="208" t="str">
        <f>'B3 Cables'!R10</f>
        <v>21-17-07-2</v>
      </c>
      <c r="F41" s="208"/>
      <c r="G41" s="208" t="str">
        <f>'B4 Channels'!S10</f>
        <v>C6-39</v>
      </c>
      <c r="H41" s="208" t="str">
        <f>'B3 Cables'!S10</f>
        <v>21-17-07-3</v>
      </c>
      <c r="I41" s="208"/>
      <c r="J41" s="208" t="str">
        <f>'B4 Channels'!T10</f>
        <v>C6-38</v>
      </c>
      <c r="K41" s="208" t="str">
        <f>'B3 Cables'!T10</f>
        <v>21-17-07-4</v>
      </c>
      <c r="L41" s="208"/>
      <c r="M41" s="208" t="str">
        <f>'B4 Channels'!U10</f>
        <v>C6-37</v>
      </c>
      <c r="N41" s="208" t="str">
        <f>'B3 Cables'!U10</f>
        <v>21-17-07-5</v>
      </c>
      <c r="O41" s="208"/>
      <c r="P41" s="208" t="str">
        <f>'B4 Channels'!V10</f>
        <v>C6-36</v>
      </c>
      <c r="Q41" s="208" t="str">
        <f>'B3 Cables'!V10</f>
        <v>21-17-07-6</v>
      </c>
    </row>
    <row r="42" spans="1:17" ht="12.75">
      <c r="A42" s="208" t="str">
        <f>'B4 Channels'!Q11</f>
        <v>C6-30</v>
      </c>
      <c r="B42" s="208" t="str">
        <f>'B3 Cables'!Q11</f>
        <v>21-17-06-1</v>
      </c>
      <c r="C42" s="208"/>
      <c r="D42" s="208" t="str">
        <f>'B4 Channels'!R11</f>
        <v>C6-31</v>
      </c>
      <c r="E42" s="208" t="str">
        <f>'B3 Cables'!R11</f>
        <v>21-17-06-2</v>
      </c>
      <c r="F42" s="208"/>
      <c r="G42" s="208" t="str">
        <f>'B4 Channels'!S11</f>
        <v>C6-32</v>
      </c>
      <c r="H42" s="208" t="str">
        <f>'B3 Cables'!S11</f>
        <v>21-17-06-3</v>
      </c>
      <c r="I42" s="208"/>
      <c r="J42" s="208" t="str">
        <f>'B4 Channels'!T11</f>
        <v>C6-33</v>
      </c>
      <c r="K42" s="208" t="str">
        <f>'B3 Cables'!T11</f>
        <v>21-17-06-4</v>
      </c>
      <c r="L42" s="208"/>
      <c r="M42" s="208" t="str">
        <f>'B4 Channels'!U11</f>
        <v>C6-34</v>
      </c>
      <c r="N42" s="208" t="str">
        <f>'B3 Cables'!U11</f>
        <v>21-17-06-5</v>
      </c>
      <c r="O42" s="208"/>
      <c r="P42" s="208" t="str">
        <f>'B4 Channels'!V11</f>
        <v>C6-35</v>
      </c>
      <c r="Q42" s="208" t="str">
        <f>'B3 Cables'!V11</f>
        <v>21-17-06-6</v>
      </c>
    </row>
    <row r="43" spans="1:17" ht="12.75">
      <c r="A43" s="208" t="str">
        <f>'B4 Channels'!Q12</f>
        <v>C6-29</v>
      </c>
      <c r="B43" s="208" t="str">
        <f>'B3 Cables'!Q12</f>
        <v>21-17-05-1</v>
      </c>
      <c r="C43" s="208"/>
      <c r="D43" s="208" t="str">
        <f>'B4 Channels'!R12</f>
        <v>C6-28</v>
      </c>
      <c r="E43" s="208" t="str">
        <f>'B3 Cables'!R12</f>
        <v>21-17-05-2</v>
      </c>
      <c r="F43" s="208"/>
      <c r="G43" s="208" t="str">
        <f>'B4 Channels'!S12</f>
        <v>C6-27</v>
      </c>
      <c r="H43" s="208" t="str">
        <f>'B3 Cables'!S12</f>
        <v>21-17-05-3</v>
      </c>
      <c r="I43" s="208"/>
      <c r="J43" s="208" t="str">
        <f>'B4 Channels'!T12</f>
        <v>C6-26</v>
      </c>
      <c r="K43" s="208" t="str">
        <f>'B3 Cables'!T12</f>
        <v>21-17-05-4</v>
      </c>
      <c r="L43" s="208"/>
      <c r="M43" s="208" t="str">
        <f>'B4 Channels'!U12</f>
        <v>C6-25</v>
      </c>
      <c r="N43" s="208" t="str">
        <f>'B3 Cables'!U12</f>
        <v>21-17-05-5</v>
      </c>
      <c r="O43" s="208"/>
      <c r="P43" s="208" t="str">
        <f>'B4 Channels'!V12</f>
        <v>C6-24</v>
      </c>
      <c r="Q43" s="208" t="str">
        <f>'B3 Cables'!V12</f>
        <v>21-17-05-6</v>
      </c>
    </row>
    <row r="44" spans="1:17" ht="12.75">
      <c r="A44" s="208" t="str">
        <f>'B4 Channels'!Q13</f>
        <v>C6-18</v>
      </c>
      <c r="B44" s="208" t="str">
        <f>'B3 Cables'!Q13</f>
        <v>21-17-04-1</v>
      </c>
      <c r="C44" s="208"/>
      <c r="D44" s="208" t="str">
        <f>'B4 Channels'!R13</f>
        <v>C6-19</v>
      </c>
      <c r="E44" s="208" t="str">
        <f>'B3 Cables'!R13</f>
        <v>21-17-04-2</v>
      </c>
      <c r="F44" s="208"/>
      <c r="G44" s="208" t="str">
        <f>'B4 Channels'!S13</f>
        <v>C6-20</v>
      </c>
      <c r="H44" s="208" t="str">
        <f>'B3 Cables'!S13</f>
        <v>21-17-04-3</v>
      </c>
      <c r="I44" s="208"/>
      <c r="J44" s="208" t="str">
        <f>'B4 Channels'!T13</f>
        <v>C6-21</v>
      </c>
      <c r="K44" s="208" t="str">
        <f>'B3 Cables'!T13</f>
        <v>21-17-04-4</v>
      </c>
      <c r="L44" s="208"/>
      <c r="M44" s="208" t="str">
        <f>'B4 Channels'!U13</f>
        <v>C6-22</v>
      </c>
      <c r="N44" s="208" t="str">
        <f>'B3 Cables'!U13</f>
        <v>21-17-04-5</v>
      </c>
      <c r="O44" s="208"/>
      <c r="P44" s="208" t="str">
        <f>'B4 Channels'!V13</f>
        <v>C6-23</v>
      </c>
      <c r="Q44" s="208" t="str">
        <f>'B3 Cables'!V13</f>
        <v>21-17-04-6</v>
      </c>
    </row>
    <row r="45" spans="1:17" ht="12.75">
      <c r="A45" s="208" t="str">
        <f>'B4 Channels'!Q14</f>
        <v>C6-17</v>
      </c>
      <c r="B45" s="208" t="str">
        <f>'B3 Cables'!Q14</f>
        <v>21-17-03-1</v>
      </c>
      <c r="C45" s="208"/>
      <c r="D45" s="208" t="str">
        <f>'B4 Channels'!R14</f>
        <v>C6-16</v>
      </c>
      <c r="E45" s="208" t="str">
        <f>'B3 Cables'!R14</f>
        <v>21-17-03-2</v>
      </c>
      <c r="F45" s="208"/>
      <c r="G45" s="208" t="str">
        <f>'B4 Channels'!S14</f>
        <v>C6-15</v>
      </c>
      <c r="H45" s="208" t="str">
        <f>'B3 Cables'!S14</f>
        <v>21-17-03-3</v>
      </c>
      <c r="I45" s="208"/>
      <c r="J45" s="208" t="str">
        <f>'B4 Channels'!T14</f>
        <v>C6-14</v>
      </c>
      <c r="K45" s="208" t="str">
        <f>'B3 Cables'!T14</f>
        <v>21-17-03-4</v>
      </c>
      <c r="L45" s="208"/>
      <c r="M45" s="208" t="str">
        <f>'B4 Channels'!U14</f>
        <v>C6-13</v>
      </c>
      <c r="N45" s="208" t="str">
        <f>'B3 Cables'!U14</f>
        <v>21-17-03-5</v>
      </c>
      <c r="O45" s="208"/>
      <c r="P45" s="208" t="str">
        <f>'B4 Channels'!V14</f>
        <v>C6-12</v>
      </c>
      <c r="Q45" s="208" t="str">
        <f>'B3 Cables'!V14</f>
        <v>21-17-03-6</v>
      </c>
    </row>
    <row r="46" spans="1:17" ht="12.75">
      <c r="A46" s="208" t="str">
        <f>'B4 Channels'!Q15</f>
        <v>C6-06</v>
      </c>
      <c r="B46" s="208" t="str">
        <f>'B3 Cables'!Q15</f>
        <v>21-17-02-1</v>
      </c>
      <c r="C46" s="208"/>
      <c r="D46" s="208" t="str">
        <f>'B4 Channels'!R15</f>
        <v>C6-07</v>
      </c>
      <c r="E46" s="208" t="str">
        <f>'B3 Cables'!R15</f>
        <v>21-17-02-2</v>
      </c>
      <c r="F46" s="208"/>
      <c r="G46" s="208" t="str">
        <f>'B4 Channels'!S15</f>
        <v>C6-08</v>
      </c>
      <c r="H46" s="208" t="str">
        <f>'B3 Cables'!S15</f>
        <v>21-17-02-3</v>
      </c>
      <c r="I46" s="208"/>
      <c r="J46" s="208" t="str">
        <f>'B4 Channels'!T15</f>
        <v>C6-09</v>
      </c>
      <c r="K46" s="208" t="str">
        <f>'B3 Cables'!T15</f>
        <v>21-17-02-4</v>
      </c>
      <c r="L46" s="208"/>
      <c r="M46" s="208" t="str">
        <f>'B4 Channels'!U15</f>
        <v>C6-10</v>
      </c>
      <c r="N46" s="208" t="str">
        <f>'B3 Cables'!U15</f>
        <v>21-17-02-5</v>
      </c>
      <c r="O46" s="208"/>
      <c r="P46" s="208" t="str">
        <f>'B4 Channels'!V15</f>
        <v>C6-11</v>
      </c>
      <c r="Q46" s="208" t="str">
        <f>'B3 Cables'!V15</f>
        <v>21-17-02-6</v>
      </c>
    </row>
    <row r="47" spans="1:17" ht="12.75">
      <c r="A47" s="208" t="str">
        <f>'B4 Channels'!Q16</f>
        <v>C6-05</v>
      </c>
      <c r="B47" s="208" t="str">
        <f>'B3 Cables'!Q16</f>
        <v>21-17-01-1</v>
      </c>
      <c r="C47" s="208"/>
      <c r="D47" s="208" t="str">
        <f>'B4 Channels'!R16</f>
        <v>C6-04</v>
      </c>
      <c r="E47" s="208" t="str">
        <f>'B3 Cables'!R16</f>
        <v>21-17-01-2</v>
      </c>
      <c r="F47" s="208"/>
      <c r="G47" s="208" t="str">
        <f>'B4 Channels'!S16</f>
        <v>C6-03</v>
      </c>
      <c r="H47" s="208" t="str">
        <f>'B3 Cables'!S16</f>
        <v>21-17-01-3</v>
      </c>
      <c r="I47" s="208"/>
      <c r="J47" s="208" t="str">
        <f>'B4 Channels'!T16</f>
        <v>C6-02</v>
      </c>
      <c r="K47" s="208" t="str">
        <f>'B3 Cables'!T16</f>
        <v>21-17-01-4</v>
      </c>
      <c r="L47" s="208"/>
      <c r="M47" s="208" t="str">
        <f>'B4 Channels'!U16</f>
        <v>C6-01</v>
      </c>
      <c r="N47" s="208" t="str">
        <f>'B3 Cables'!U16</f>
        <v>21-17-01-5</v>
      </c>
      <c r="O47" s="208"/>
      <c r="P47" s="208" t="str">
        <f>'B4 Channels'!V16</f>
        <v>C6-00</v>
      </c>
      <c r="Q47" s="208" t="str">
        <f>'B3 Cables'!V16</f>
        <v>21-17-01-6</v>
      </c>
    </row>
    <row r="48" spans="1:17" ht="12.75">
      <c r="A48" s="208" t="str">
        <f>'B4 Channels'!Q17</f>
        <v>C4-42</v>
      </c>
      <c r="B48" s="208" t="str">
        <f>'B3 Cables'!Q17</f>
        <v>21-15-08-1</v>
      </c>
      <c r="C48" s="208"/>
      <c r="D48" s="208" t="str">
        <f>'B4 Channels'!R17</f>
        <v>C4-43</v>
      </c>
      <c r="E48" s="208" t="str">
        <f>'B3 Cables'!R17</f>
        <v>21-15-08-2</v>
      </c>
      <c r="F48" s="208"/>
      <c r="G48" s="208" t="str">
        <f>'B4 Channels'!S17</f>
        <v>C4-44</v>
      </c>
      <c r="H48" s="208" t="str">
        <f>'B3 Cables'!S17</f>
        <v>21-15-08-3</v>
      </c>
      <c r="I48" s="208"/>
      <c r="J48" s="208" t="str">
        <f>'B4 Channels'!T17</f>
        <v>C4-45</v>
      </c>
      <c r="K48" s="208" t="str">
        <f>'B3 Cables'!T17</f>
        <v>21-15-08-4</v>
      </c>
      <c r="L48" s="208"/>
      <c r="M48" s="208" t="str">
        <f>'B4 Channels'!U17</f>
        <v>C4-46</v>
      </c>
      <c r="N48" s="208" t="str">
        <f>'B3 Cables'!U17</f>
        <v>21-15-08-5</v>
      </c>
      <c r="O48" s="208"/>
      <c r="P48" s="208" t="str">
        <f>'B4 Channels'!V17</f>
        <v>C4-47</v>
      </c>
      <c r="Q48" s="208" t="str">
        <f>'B3 Cables'!V17</f>
        <v>21-15-08-6</v>
      </c>
    </row>
    <row r="49" spans="1:17" ht="12.75">
      <c r="A49" s="208" t="str">
        <f>'B4 Channels'!Q18</f>
        <v>C4-41</v>
      </c>
      <c r="B49" s="208" t="str">
        <f>'B3 Cables'!Q18</f>
        <v>21-15-07-1</v>
      </c>
      <c r="C49" s="208"/>
      <c r="D49" s="208" t="str">
        <f>'B4 Channels'!R18</f>
        <v>C4-40</v>
      </c>
      <c r="E49" s="208" t="str">
        <f>'B3 Cables'!R18</f>
        <v>21-15-07-2</v>
      </c>
      <c r="F49" s="208"/>
      <c r="G49" s="208" t="str">
        <f>'B4 Channels'!S18</f>
        <v>C4-39</v>
      </c>
      <c r="H49" s="208" t="str">
        <f>'B3 Cables'!S18</f>
        <v>21-15-07-3</v>
      </c>
      <c r="I49" s="208"/>
      <c r="J49" s="208" t="str">
        <f>'B4 Channels'!T18</f>
        <v>C4-38</v>
      </c>
      <c r="K49" s="208" t="str">
        <f>'B3 Cables'!T18</f>
        <v>21-15-07-4</v>
      </c>
      <c r="L49" s="208"/>
      <c r="M49" s="208" t="str">
        <f>'B4 Channels'!U18</f>
        <v>C4-37</v>
      </c>
      <c r="N49" s="208" t="str">
        <f>'B3 Cables'!U18</f>
        <v>21-15-07-5</v>
      </c>
      <c r="O49" s="208"/>
      <c r="P49" s="208" t="str">
        <f>'B4 Channels'!V18</f>
        <v>C4-36</v>
      </c>
      <c r="Q49" s="208" t="str">
        <f>'B3 Cables'!V18</f>
        <v>21-15-07-6</v>
      </c>
    </row>
    <row r="50" spans="1:17" ht="12.75">
      <c r="A50" s="208" t="str">
        <f>'B4 Channels'!Q19</f>
        <v>C4-30</v>
      </c>
      <c r="B50" s="208" t="str">
        <f>'B3 Cables'!Q19</f>
        <v>21-15-06-1</v>
      </c>
      <c r="C50" s="208"/>
      <c r="D50" s="208" t="str">
        <f>'B4 Channels'!R19</f>
        <v>C4-31</v>
      </c>
      <c r="E50" s="208" t="str">
        <f>'B3 Cables'!R19</f>
        <v>21-15-06-2</v>
      </c>
      <c r="F50" s="208"/>
      <c r="G50" s="208" t="str">
        <f>'B4 Channels'!S19</f>
        <v>C4-32</v>
      </c>
      <c r="H50" s="208" t="str">
        <f>'B3 Cables'!S19</f>
        <v>21-15-06-3</v>
      </c>
      <c r="I50" s="208"/>
      <c r="J50" s="208" t="str">
        <f>'B4 Channels'!T19</f>
        <v>C4-33</v>
      </c>
      <c r="K50" s="208" t="str">
        <f>'B3 Cables'!T19</f>
        <v>21-15-06-4</v>
      </c>
      <c r="L50" s="208"/>
      <c r="M50" s="208" t="str">
        <f>'B4 Channels'!U19</f>
        <v>C4-34</v>
      </c>
      <c r="N50" s="208" t="str">
        <f>'B3 Cables'!U19</f>
        <v>21-15-06-5</v>
      </c>
      <c r="O50" s="208"/>
      <c r="P50" s="208" t="str">
        <f>'B4 Channels'!V19</f>
        <v>C4-35</v>
      </c>
      <c r="Q50" s="208" t="str">
        <f>'B3 Cables'!V19</f>
        <v>21-15-06-6</v>
      </c>
    </row>
    <row r="51" spans="1:17" ht="12.75">
      <c r="A51" s="208" t="str">
        <f>'B4 Channels'!Q20</f>
        <v>C4-29</v>
      </c>
      <c r="B51" s="208" t="str">
        <f>'B3 Cables'!Q20</f>
        <v>21-15-05-1</v>
      </c>
      <c r="C51" s="208"/>
      <c r="D51" s="208" t="str">
        <f>'B4 Channels'!R20</f>
        <v>C4-28</v>
      </c>
      <c r="E51" s="208" t="str">
        <f>'B3 Cables'!R20</f>
        <v>21-15-05-2</v>
      </c>
      <c r="F51" s="208"/>
      <c r="G51" s="208" t="str">
        <f>'B4 Channels'!S20</f>
        <v>C4-27</v>
      </c>
      <c r="H51" s="208" t="str">
        <f>'B3 Cables'!S20</f>
        <v>21-15-05-3</v>
      </c>
      <c r="I51" s="208"/>
      <c r="J51" s="208" t="str">
        <f>'B4 Channels'!T20</f>
        <v>C4-26</v>
      </c>
      <c r="K51" s="208" t="str">
        <f>'B3 Cables'!T20</f>
        <v>21-15-05-4</v>
      </c>
      <c r="L51" s="208"/>
      <c r="M51" s="208" t="str">
        <f>'B4 Channels'!U20</f>
        <v>C4-25</v>
      </c>
      <c r="N51" s="208" t="str">
        <f>'B3 Cables'!U20</f>
        <v>21-15-05-5</v>
      </c>
      <c r="O51" s="208"/>
      <c r="P51" s="208" t="str">
        <f>'B4 Channels'!V20</f>
        <v>C4-24</v>
      </c>
      <c r="Q51" s="208" t="str">
        <f>'B3 Cables'!V20</f>
        <v>21-15-05-6</v>
      </c>
    </row>
    <row r="52" spans="1:17" ht="12.75">
      <c r="A52" s="208" t="str">
        <f>'B4 Channels'!Q21</f>
        <v>C4-18</v>
      </c>
      <c r="B52" s="208" t="str">
        <f>'B3 Cables'!Q21</f>
        <v>21-15-04-1</v>
      </c>
      <c r="C52" s="208"/>
      <c r="D52" s="208" t="str">
        <f>'B4 Channels'!R21</f>
        <v>C4-19</v>
      </c>
      <c r="E52" s="208" t="str">
        <f>'B3 Cables'!R21</f>
        <v>21-15-04-2</v>
      </c>
      <c r="F52" s="208"/>
      <c r="G52" s="208" t="str">
        <f>'B4 Channels'!S21</f>
        <v>C4-20</v>
      </c>
      <c r="H52" s="208" t="str">
        <f>'B3 Cables'!S21</f>
        <v>21-15-04-3</v>
      </c>
      <c r="I52" s="208"/>
      <c r="J52" s="208" t="str">
        <f>'B4 Channels'!T21</f>
        <v>C4-21</v>
      </c>
      <c r="K52" s="208" t="str">
        <f>'B3 Cables'!T21</f>
        <v>21-15-04-4</v>
      </c>
      <c r="L52" s="208"/>
      <c r="M52" s="208" t="str">
        <f>'B4 Channels'!U21</f>
        <v>C4-22</v>
      </c>
      <c r="N52" s="208" t="str">
        <f>'B3 Cables'!U21</f>
        <v>21-15-04-5</v>
      </c>
      <c r="O52" s="208"/>
      <c r="P52" s="208" t="str">
        <f>'B4 Channels'!V21</f>
        <v>C4-23</v>
      </c>
      <c r="Q52" s="208" t="str">
        <f>'B3 Cables'!V21</f>
        <v>21-15-04-6</v>
      </c>
    </row>
    <row r="53" spans="1:17" ht="12.75">
      <c r="A53" s="208" t="str">
        <f>'B4 Channels'!Q22</f>
        <v>C4-17</v>
      </c>
      <c r="B53" s="208" t="str">
        <f>'B3 Cables'!Q22</f>
        <v>21-15-03-1</v>
      </c>
      <c r="C53" s="208"/>
      <c r="D53" s="208" t="str">
        <f>'B4 Channels'!R22</f>
        <v>C4-16</v>
      </c>
      <c r="E53" s="208" t="str">
        <f>'B3 Cables'!R22</f>
        <v>21-15-03-2</v>
      </c>
      <c r="F53" s="208"/>
      <c r="G53" s="208" t="str">
        <f>'B4 Channels'!S22</f>
        <v>C4-15</v>
      </c>
      <c r="H53" s="208" t="str">
        <f>'B3 Cables'!S22</f>
        <v>21-15-03-3</v>
      </c>
      <c r="I53" s="208"/>
      <c r="J53" s="208" t="str">
        <f>'B4 Channels'!T22</f>
        <v>C4-14</v>
      </c>
      <c r="K53" s="208" t="str">
        <f>'B3 Cables'!T22</f>
        <v>21-15-03-4</v>
      </c>
      <c r="L53" s="208"/>
      <c r="M53" s="208" t="str">
        <f>'B4 Channels'!U22</f>
        <v>C4-13</v>
      </c>
      <c r="N53" s="208" t="str">
        <f>'B3 Cables'!U22</f>
        <v>21-15-03-5</v>
      </c>
      <c r="O53" s="208"/>
      <c r="P53" s="208" t="str">
        <f>'B4 Channels'!V22</f>
        <v>C4-12</v>
      </c>
      <c r="Q53" s="208" t="str">
        <f>'B3 Cables'!V22</f>
        <v>21-15-03-6</v>
      </c>
    </row>
    <row r="54" spans="1:17" ht="12.75">
      <c r="A54" s="208" t="str">
        <f>'B4 Channels'!Q23</f>
        <v>C4-06</v>
      </c>
      <c r="B54" s="208" t="str">
        <f>'B3 Cables'!Q23</f>
        <v>21-15-02-1</v>
      </c>
      <c r="C54" s="208"/>
      <c r="D54" s="208" t="str">
        <f>'B4 Channels'!R23</f>
        <v>C4-07</v>
      </c>
      <c r="E54" s="208" t="str">
        <f>'B3 Cables'!R23</f>
        <v>21-15-02-2</v>
      </c>
      <c r="F54" s="208"/>
      <c r="G54" s="208" t="str">
        <f>'B4 Channels'!S23</f>
        <v>C4-08</v>
      </c>
      <c r="H54" s="208" t="str">
        <f>'B3 Cables'!S23</f>
        <v>21-15-02-3</v>
      </c>
      <c r="I54" s="208"/>
      <c r="J54" s="208" t="str">
        <f>'B4 Channels'!T23</f>
        <v>C4-09</v>
      </c>
      <c r="K54" s="208" t="str">
        <f>'B3 Cables'!T23</f>
        <v>21-15-02-4</v>
      </c>
      <c r="L54" s="208"/>
      <c r="M54" s="208" t="str">
        <f>'B4 Channels'!U23</f>
        <v>C4-10</v>
      </c>
      <c r="N54" s="208" t="str">
        <f>'B3 Cables'!U23</f>
        <v>21-15-02-5</v>
      </c>
      <c r="O54" s="208"/>
      <c r="P54" s="208" t="str">
        <f>'B4 Channels'!V23</f>
        <v>C4-11</v>
      </c>
      <c r="Q54" s="208" t="str">
        <f>'B3 Cables'!V23</f>
        <v>21-15-02-6</v>
      </c>
    </row>
    <row r="55" spans="1:17" ht="12.75">
      <c r="A55" s="208" t="str">
        <f>'B4 Channels'!Q24</f>
        <v>C4-05</v>
      </c>
      <c r="B55" s="208" t="str">
        <f>'B3 Cables'!Q24</f>
        <v>21-15-01-1</v>
      </c>
      <c r="C55" s="208"/>
      <c r="D55" s="208" t="str">
        <f>'B4 Channels'!R24</f>
        <v>C4-04</v>
      </c>
      <c r="E55" s="208" t="str">
        <f>'B3 Cables'!R24</f>
        <v>21-15-01-2</v>
      </c>
      <c r="F55" s="208"/>
      <c r="G55" s="208" t="str">
        <f>'B4 Channels'!S24</f>
        <v>C4-03</v>
      </c>
      <c r="H55" s="208" t="str">
        <f>'B3 Cables'!S24</f>
        <v>21-15-01-3</v>
      </c>
      <c r="I55" s="208"/>
      <c r="J55" s="208" t="str">
        <f>'B4 Channels'!T24</f>
        <v>C4-02</v>
      </c>
      <c r="K55" s="208" t="str">
        <f>'B3 Cables'!T24</f>
        <v>21-15-01-4</v>
      </c>
      <c r="L55" s="208"/>
      <c r="M55" s="208" t="str">
        <f>'B4 Channels'!U24</f>
        <v>C4-01</v>
      </c>
      <c r="N55" s="208" t="str">
        <f>'B3 Cables'!U24</f>
        <v>21-15-01-5</v>
      </c>
      <c r="O55" s="208"/>
      <c r="P55" s="208" t="str">
        <f>'B4 Channels'!V24</f>
        <v>C4-00</v>
      </c>
      <c r="Q55" s="208" t="str">
        <f>'B3 Cables'!V24</f>
        <v>21-15-01-6</v>
      </c>
    </row>
    <row r="56" spans="1:17" ht="12.75">
      <c r="A56" s="208" t="str">
        <f>'B4 Channels'!Q25</f>
        <v>C2-42</v>
      </c>
      <c r="B56" s="208" t="str">
        <f>'B3 Cables'!Q25</f>
        <v>20-11-08-1</v>
      </c>
      <c r="C56" s="208"/>
      <c r="D56" s="208" t="str">
        <f>'B4 Channels'!R25</f>
        <v>C2-43</v>
      </c>
      <c r="E56" s="208" t="str">
        <f>'B3 Cables'!R25</f>
        <v>20-11-08-2</v>
      </c>
      <c r="F56" s="208"/>
      <c r="G56" s="208" t="str">
        <f>'B4 Channels'!S25</f>
        <v>C2-44</v>
      </c>
      <c r="H56" s="208" t="str">
        <f>'B3 Cables'!S25</f>
        <v>20-11-08-3</v>
      </c>
      <c r="I56" s="208"/>
      <c r="J56" s="208" t="str">
        <f>'B4 Channels'!T25</f>
        <v>C2-45</v>
      </c>
      <c r="K56" s="208" t="str">
        <f>'B3 Cables'!T25</f>
        <v>20-11-08-4</v>
      </c>
      <c r="L56" s="208"/>
      <c r="M56" s="208" t="str">
        <f>'B4 Channels'!U25</f>
        <v>C2-46</v>
      </c>
      <c r="N56" s="208" t="str">
        <f>'B3 Cables'!U25</f>
        <v>20-11-08-5</v>
      </c>
      <c r="O56" s="208"/>
      <c r="P56" s="208" t="str">
        <f>'B4 Channels'!V25</f>
        <v>C2-47</v>
      </c>
      <c r="Q56" s="208" t="str">
        <f>'B3 Cables'!V25</f>
        <v>20-11-08-6</v>
      </c>
    </row>
    <row r="57" spans="1:17" ht="12.75">
      <c r="A57" s="208" t="str">
        <f>'B4 Channels'!Q26</f>
        <v>C2-41</v>
      </c>
      <c r="B57" s="208" t="str">
        <f>'B3 Cables'!Q26</f>
        <v>20-11-07-1</v>
      </c>
      <c r="C57" s="208"/>
      <c r="D57" s="208" t="str">
        <f>'B4 Channels'!R26</f>
        <v>C2-40</v>
      </c>
      <c r="E57" s="208" t="str">
        <f>'B3 Cables'!R26</f>
        <v>20-11-07-2</v>
      </c>
      <c r="F57" s="208"/>
      <c r="G57" s="208" t="str">
        <f>'B4 Channels'!S26</f>
        <v>C2-39</v>
      </c>
      <c r="H57" s="208" t="str">
        <f>'B3 Cables'!S26</f>
        <v>20-11-07-3</v>
      </c>
      <c r="I57" s="208"/>
      <c r="J57" s="208" t="str">
        <f>'B4 Channels'!T26</f>
        <v>C2-38</v>
      </c>
      <c r="K57" s="208" t="str">
        <f>'B3 Cables'!T26</f>
        <v>20-11-07-4</v>
      </c>
      <c r="L57" s="208"/>
      <c r="M57" s="208" t="str">
        <f>'B4 Channels'!U26</f>
        <v>C2-37</v>
      </c>
      <c r="N57" s="208" t="str">
        <f>'B3 Cables'!U26</f>
        <v>20-11-07-5</v>
      </c>
      <c r="O57" s="208"/>
      <c r="P57" s="208" t="str">
        <f>'B4 Channels'!V26</f>
        <v>C2-36</v>
      </c>
      <c r="Q57" s="208" t="str">
        <f>'B3 Cables'!V26</f>
        <v>20-11-07-6</v>
      </c>
    </row>
    <row r="58" spans="1:17" ht="12.75">
      <c r="A58" s="208" t="str">
        <f>'B4 Channels'!Q27</f>
        <v>C2-30</v>
      </c>
      <c r="B58" s="208" t="str">
        <f>'B3 Cables'!Q27</f>
        <v>20-11-06-1</v>
      </c>
      <c r="C58" s="208"/>
      <c r="D58" s="208" t="str">
        <f>'B4 Channels'!R27</f>
        <v>C2-31</v>
      </c>
      <c r="E58" s="208" t="str">
        <f>'B3 Cables'!R27</f>
        <v>20-11-06-2</v>
      </c>
      <c r="F58" s="208"/>
      <c r="G58" s="208" t="str">
        <f>'B4 Channels'!S27</f>
        <v>C2-32</v>
      </c>
      <c r="H58" s="208" t="str">
        <f>'B3 Cables'!S27</f>
        <v>20-11-06-3</v>
      </c>
      <c r="I58" s="208"/>
      <c r="J58" s="208" t="str">
        <f>'B4 Channels'!T27</f>
        <v>C2-33</v>
      </c>
      <c r="K58" s="208" t="str">
        <f>'B3 Cables'!T27</f>
        <v>20-11-06-4</v>
      </c>
      <c r="L58" s="208"/>
      <c r="M58" s="208" t="str">
        <f>'B4 Channels'!U27</f>
        <v>C2-34</v>
      </c>
      <c r="N58" s="208" t="str">
        <f>'B3 Cables'!U27</f>
        <v>20-11-06-5</v>
      </c>
      <c r="O58" s="208"/>
      <c r="P58" s="208" t="str">
        <f>'B4 Channels'!V27</f>
        <v>C2-35</v>
      </c>
      <c r="Q58" s="208" t="str">
        <f>'B3 Cables'!V27</f>
        <v>20-11-06-6</v>
      </c>
    </row>
    <row r="59" spans="1:17" ht="12.75">
      <c r="A59" s="208" t="str">
        <f>'B4 Channels'!Q28</f>
        <v>C2-29</v>
      </c>
      <c r="B59" s="208" t="str">
        <f>'B3 Cables'!Q28</f>
        <v>20-11-05-1</v>
      </c>
      <c r="C59" s="208"/>
      <c r="D59" s="208" t="str">
        <f>'B4 Channels'!R28</f>
        <v>C2-28</v>
      </c>
      <c r="E59" s="208" t="str">
        <f>'B3 Cables'!R28</f>
        <v>20-11-05-2</v>
      </c>
      <c r="F59" s="208"/>
      <c r="G59" s="208" t="str">
        <f>'B4 Channels'!S28</f>
        <v>C2-27</v>
      </c>
      <c r="H59" s="208" t="str">
        <f>'B3 Cables'!S28</f>
        <v>20-11-05-3</v>
      </c>
      <c r="I59" s="208"/>
      <c r="J59" s="208" t="str">
        <f>'B4 Channels'!T28</f>
        <v>C2-26</v>
      </c>
      <c r="K59" s="208" t="str">
        <f>'B3 Cables'!T28</f>
        <v>20-11-05-4</v>
      </c>
      <c r="L59" s="208"/>
      <c r="M59" s="208" t="str">
        <f>'B4 Channels'!U28</f>
        <v>C2-25</v>
      </c>
      <c r="N59" s="208" t="str">
        <f>'B3 Cables'!U28</f>
        <v>20-11-05-5</v>
      </c>
      <c r="O59" s="208"/>
      <c r="P59" s="208" t="str">
        <f>'B4 Channels'!V28</f>
        <v>C2-24</v>
      </c>
      <c r="Q59" s="208" t="str">
        <f>'B3 Cables'!V28</f>
        <v>20-11-05-6</v>
      </c>
    </row>
    <row r="60" spans="1:17" ht="12.75">
      <c r="A60" s="208" t="str">
        <f>'B4 Channels'!Q29</f>
        <v>C2-18</v>
      </c>
      <c r="B60" s="208" t="str">
        <f>'B3 Cables'!Q29</f>
        <v>20-11-04-1</v>
      </c>
      <c r="C60" s="208"/>
      <c r="D60" s="208" t="str">
        <f>'B4 Channels'!R29</f>
        <v>C2-19</v>
      </c>
      <c r="E60" s="208" t="str">
        <f>'B3 Cables'!R29</f>
        <v>20-11-04-2</v>
      </c>
      <c r="F60" s="208"/>
      <c r="G60" s="208" t="str">
        <f>'B4 Channels'!S29</f>
        <v>C2-20</v>
      </c>
      <c r="H60" s="208" t="str">
        <f>'B3 Cables'!S29</f>
        <v>20-11-04-3</v>
      </c>
      <c r="I60" s="208"/>
      <c r="J60" s="208" t="str">
        <f>'B4 Channels'!T29</f>
        <v>C2-21</v>
      </c>
      <c r="K60" s="208" t="str">
        <f>'B3 Cables'!T29</f>
        <v>20-11-04-4</v>
      </c>
      <c r="L60" s="208"/>
      <c r="M60" s="208" t="str">
        <f>'B4 Channels'!U29</f>
        <v>C2-22</v>
      </c>
      <c r="N60" s="208" t="str">
        <f>'B3 Cables'!U29</f>
        <v>20-11-04-5</v>
      </c>
      <c r="O60" s="208"/>
      <c r="P60" s="208" t="str">
        <f>'B4 Channels'!V29</f>
        <v>C2-23</v>
      </c>
      <c r="Q60" s="208" t="str">
        <f>'B3 Cables'!V29</f>
        <v>20-11-04-6</v>
      </c>
    </row>
    <row r="61" spans="1:17" ht="12.75">
      <c r="A61" s="208" t="str">
        <f>'B4 Channels'!Q30</f>
        <v>C2-17</v>
      </c>
      <c r="B61" s="208" t="str">
        <f>'B3 Cables'!Q30</f>
        <v>20-11-03-1</v>
      </c>
      <c r="C61" s="208"/>
      <c r="D61" s="208" t="str">
        <f>'B4 Channels'!R30</f>
        <v>C2-16</v>
      </c>
      <c r="E61" s="208" t="str">
        <f>'B3 Cables'!R30</f>
        <v>20-11-03-2</v>
      </c>
      <c r="F61" s="208"/>
      <c r="G61" s="208" t="str">
        <f>'B4 Channels'!S30</f>
        <v>C2-15</v>
      </c>
      <c r="H61" s="208" t="str">
        <f>'B3 Cables'!S30</f>
        <v>20-11-03-3</v>
      </c>
      <c r="I61" s="208"/>
      <c r="J61" s="208" t="str">
        <f>'B4 Channels'!T30</f>
        <v>C2-14</v>
      </c>
      <c r="K61" s="208" t="str">
        <f>'B3 Cables'!T30</f>
        <v>20-11-03-4</v>
      </c>
      <c r="L61" s="208"/>
      <c r="M61" s="208" t="str">
        <f>'B4 Channels'!U30</f>
        <v>C2-13</v>
      </c>
      <c r="N61" s="208" t="str">
        <f>'B3 Cables'!U30</f>
        <v>20-11-03-5</v>
      </c>
      <c r="O61" s="208"/>
      <c r="P61" s="208" t="str">
        <f>'B4 Channels'!V30</f>
        <v>C2-12</v>
      </c>
      <c r="Q61" s="208" t="str">
        <f>'B3 Cables'!V30</f>
        <v>20-11-03-6</v>
      </c>
    </row>
    <row r="62" spans="1:17" ht="12.75">
      <c r="A62" s="208" t="str">
        <f>'B4 Channels'!Q31</f>
        <v>C2-06</v>
      </c>
      <c r="B62" s="208" t="str">
        <f>'B3 Cables'!Q31</f>
        <v>20-11-02-1</v>
      </c>
      <c r="C62" s="208"/>
      <c r="D62" s="208" t="str">
        <f>'B4 Channels'!R31</f>
        <v>C2-07</v>
      </c>
      <c r="E62" s="208" t="str">
        <f>'B3 Cables'!R31</f>
        <v>20-11-02-2</v>
      </c>
      <c r="F62" s="208"/>
      <c r="G62" s="208" t="str">
        <f>'B4 Channels'!S31</f>
        <v>C2-08</v>
      </c>
      <c r="H62" s="208" t="str">
        <f>'B3 Cables'!S31</f>
        <v>20-11-02-3</v>
      </c>
      <c r="I62" s="208"/>
      <c r="J62" s="208" t="str">
        <f>'B4 Channels'!T31</f>
        <v>C2-09</v>
      </c>
      <c r="K62" s="208" t="str">
        <f>'B3 Cables'!T31</f>
        <v>20-11-02-4</v>
      </c>
      <c r="L62" s="208"/>
      <c r="M62" s="208" t="str">
        <f>'B4 Channels'!U31</f>
        <v>C2-10</v>
      </c>
      <c r="N62" s="208" t="str">
        <f>'B3 Cables'!U31</f>
        <v>20-11-02-5</v>
      </c>
      <c r="O62" s="208"/>
      <c r="P62" s="208" t="str">
        <f>'B4 Channels'!V31</f>
        <v>C2-11</v>
      </c>
      <c r="Q62" s="208" t="str">
        <f>'B3 Cables'!V31</f>
        <v>20-11-02-6</v>
      </c>
    </row>
    <row r="63" spans="1:17" ht="12.75">
      <c r="A63" s="208" t="str">
        <f>'B4 Channels'!Q32</f>
        <v>C2-05</v>
      </c>
      <c r="B63" s="208" t="str">
        <f>'B3 Cables'!Q32</f>
        <v>20-11-01-1</v>
      </c>
      <c r="C63" s="208"/>
      <c r="D63" s="208" t="str">
        <f>'B4 Channels'!R32</f>
        <v>C2-04</v>
      </c>
      <c r="E63" s="208" t="str">
        <f>'B3 Cables'!R32</f>
        <v>20-11-01-2</v>
      </c>
      <c r="F63" s="208"/>
      <c r="G63" s="208" t="str">
        <f>'B4 Channels'!S32</f>
        <v>C2-03</v>
      </c>
      <c r="H63" s="208" t="str">
        <f>'B3 Cables'!S32</f>
        <v>20-11-01-3</v>
      </c>
      <c r="I63" s="208"/>
      <c r="J63" s="208" t="str">
        <f>'B4 Channels'!T32</f>
        <v>C2-02</v>
      </c>
      <c r="K63" s="208" t="str">
        <f>'B3 Cables'!T32</f>
        <v>20-11-01-4</v>
      </c>
      <c r="L63" s="208"/>
      <c r="M63" s="208" t="str">
        <f>'B4 Channels'!U32</f>
        <v>C2-01</v>
      </c>
      <c r="N63" s="208" t="str">
        <f>'B3 Cables'!U32</f>
        <v>20-11-01-5</v>
      </c>
      <c r="O63" s="208"/>
      <c r="P63" s="208" t="str">
        <f>'B4 Channels'!V32</f>
        <v>C2-00</v>
      </c>
      <c r="Q63" s="208" t="str">
        <f>'B3 Cables'!V32</f>
        <v>20-11-01-6</v>
      </c>
    </row>
    <row r="64" spans="1:17" ht="12.75">
      <c r="A64" s="208" t="str">
        <f>'B4 Channels'!Q33</f>
        <v>C0-42</v>
      </c>
      <c r="B64" s="208" t="str">
        <f>'B3 Cables'!Q33</f>
        <v>18-07-08-1</v>
      </c>
      <c r="C64" s="208"/>
      <c r="D64" s="208" t="str">
        <f>'B4 Channels'!R33</f>
        <v>C0-43</v>
      </c>
      <c r="E64" s="208" t="str">
        <f>'B3 Cables'!R33</f>
        <v>18-07-08-2</v>
      </c>
      <c r="F64" s="208"/>
      <c r="G64" s="208" t="str">
        <f>'B4 Channels'!S33</f>
        <v>C0-44</v>
      </c>
      <c r="H64" s="208" t="str">
        <f>'B3 Cables'!S33</f>
        <v>18-07-08-3</v>
      </c>
      <c r="I64" s="208"/>
      <c r="J64" s="208" t="str">
        <f>'B4 Channels'!T33</f>
        <v>C0-45</v>
      </c>
      <c r="K64" s="208" t="str">
        <f>'B3 Cables'!T33</f>
        <v>18-07-08-4</v>
      </c>
      <c r="L64" s="208"/>
      <c r="M64" s="208" t="str">
        <f>'B4 Channels'!U33</f>
        <v>C0-46</v>
      </c>
      <c r="N64" s="208" t="str">
        <f>'B3 Cables'!U33</f>
        <v>18-07-08-5</v>
      </c>
      <c r="O64" s="208"/>
      <c r="P64" s="208" t="str">
        <f>'B4 Channels'!V33</f>
        <v>C0-47</v>
      </c>
      <c r="Q64" s="208" t="str">
        <f>'B3 Cables'!V33</f>
        <v>18-07-08-6</v>
      </c>
    </row>
    <row r="65" spans="1:17" ht="12.75">
      <c r="A65" s="208" t="str">
        <f>'B4 Channels'!Q34</f>
        <v>C0-41</v>
      </c>
      <c r="B65" s="208" t="str">
        <f>'B3 Cables'!Q34</f>
        <v>18-07-07-1</v>
      </c>
      <c r="C65" s="208"/>
      <c r="D65" s="208" t="str">
        <f>'B4 Channels'!R34</f>
        <v>C0-40</v>
      </c>
      <c r="E65" s="208" t="str">
        <f>'B3 Cables'!R34</f>
        <v>18-07-07-2</v>
      </c>
      <c r="F65" s="208"/>
      <c r="G65" s="208" t="str">
        <f>'B4 Channels'!S34</f>
        <v>C0-39</v>
      </c>
      <c r="H65" s="208" t="str">
        <f>'B3 Cables'!S34</f>
        <v>18-07-07-3</v>
      </c>
      <c r="I65" s="208"/>
      <c r="J65" s="208" t="str">
        <f>'B4 Channels'!T34</f>
        <v>C0-38</v>
      </c>
      <c r="K65" s="208" t="str">
        <f>'B3 Cables'!T34</f>
        <v>18-07-07-4</v>
      </c>
      <c r="L65" s="208"/>
      <c r="M65" s="208" t="str">
        <f>'B4 Channels'!U34</f>
        <v>C0-37</v>
      </c>
      <c r="N65" s="208" t="str">
        <f>'B3 Cables'!U34</f>
        <v>18-07-07-5</v>
      </c>
      <c r="O65" s="208"/>
      <c r="P65" s="208" t="str">
        <f>'B4 Channels'!V34</f>
        <v>C0-36</v>
      </c>
      <c r="Q65" s="208" t="str">
        <f>'B3 Cables'!V34</f>
        <v>18-07-07-6</v>
      </c>
    </row>
    <row r="66" spans="1:17" ht="12.75">
      <c r="A66" s="208" t="str">
        <f>'B4 Channels'!Q35</f>
        <v>C0-30</v>
      </c>
      <c r="B66" s="208" t="str">
        <f>'B3 Cables'!Q35</f>
        <v>18-07-06-1</v>
      </c>
      <c r="C66" s="208"/>
      <c r="D66" s="208" t="str">
        <f>'B4 Channels'!R35</f>
        <v>C0-31</v>
      </c>
      <c r="E66" s="208" t="str">
        <f>'B3 Cables'!R35</f>
        <v>18-07-06-2</v>
      </c>
      <c r="F66" s="208"/>
      <c r="G66" s="208" t="str">
        <f>'B4 Channels'!S35</f>
        <v>C0-32</v>
      </c>
      <c r="H66" s="208" t="str">
        <f>'B3 Cables'!S35</f>
        <v>18-07-06-3</v>
      </c>
      <c r="I66" s="208"/>
      <c r="J66" s="208" t="str">
        <f>'B4 Channels'!T35</f>
        <v>C0-33</v>
      </c>
      <c r="K66" s="208" t="str">
        <f>'B3 Cables'!T35</f>
        <v>18-07-06-4</v>
      </c>
      <c r="L66" s="208"/>
      <c r="M66" s="208" t="str">
        <f>'B4 Channels'!U35</f>
        <v>C0-34</v>
      </c>
      <c r="N66" s="208" t="str">
        <f>'B3 Cables'!U35</f>
        <v>18-07-06-5</v>
      </c>
      <c r="O66" s="208"/>
      <c r="P66" s="208" t="str">
        <f>'B4 Channels'!V35</f>
        <v>C0-35</v>
      </c>
      <c r="Q66" s="208" t="str">
        <f>'B3 Cables'!V35</f>
        <v>18-07-06-6</v>
      </c>
    </row>
    <row r="67" spans="1:17" ht="12.75">
      <c r="A67" s="208" t="str">
        <f>'B4 Channels'!Q36</f>
        <v>C0-29</v>
      </c>
      <c r="B67" s="208" t="str">
        <f>'B3 Cables'!Q36</f>
        <v>18-07-05-1</v>
      </c>
      <c r="C67" s="208"/>
      <c r="D67" s="208" t="str">
        <f>'B4 Channels'!R36</f>
        <v>C0-28</v>
      </c>
      <c r="E67" s="208" t="str">
        <f>'B3 Cables'!R36</f>
        <v>18-07-05-2</v>
      </c>
      <c r="F67" s="208"/>
      <c r="G67" s="208" t="str">
        <f>'B4 Channels'!S36</f>
        <v>C0-27</v>
      </c>
      <c r="H67" s="208" t="str">
        <f>'B3 Cables'!S36</f>
        <v>18-07-05-3</v>
      </c>
      <c r="I67" s="208"/>
      <c r="J67" s="208" t="str">
        <f>'B4 Channels'!T36</f>
        <v>C0-26</v>
      </c>
      <c r="K67" s="208" t="str">
        <f>'B3 Cables'!T36</f>
        <v>18-07-05-4</v>
      </c>
      <c r="L67" s="208"/>
      <c r="M67" s="208" t="str">
        <f>'B4 Channels'!U36</f>
        <v>C0-25</v>
      </c>
      <c r="N67" s="208" t="str">
        <f>'B3 Cables'!U36</f>
        <v>18-07-05-5</v>
      </c>
      <c r="O67" s="208"/>
      <c r="P67" s="208" t="str">
        <f>'B4 Channels'!V36</f>
        <v>C0-24</v>
      </c>
      <c r="Q67" s="208" t="str">
        <f>'B3 Cables'!V36</f>
        <v>18-07-05-6</v>
      </c>
    </row>
    <row r="68" spans="1:17" ht="12.75">
      <c r="A68" s="208" t="str">
        <f>'B4 Channels'!Q37</f>
        <v>C0-18</v>
      </c>
      <c r="B68" s="208" t="str">
        <f>'B3 Cables'!Q37</f>
        <v>18-07-04-1</v>
      </c>
      <c r="C68" s="208"/>
      <c r="D68" s="208" t="str">
        <f>'B4 Channels'!R37</f>
        <v>C0-19</v>
      </c>
      <c r="E68" s="208" t="str">
        <f>'B3 Cables'!R37</f>
        <v>18-07-04-2</v>
      </c>
      <c r="F68" s="208"/>
      <c r="G68" s="208" t="str">
        <f>'B4 Channels'!S37</f>
        <v>C0-20</v>
      </c>
      <c r="H68" s="208" t="str">
        <f>'B3 Cables'!S37</f>
        <v>18-07-04-3</v>
      </c>
      <c r="I68" s="208"/>
      <c r="J68" s="208" t="str">
        <f>'B4 Channels'!T37</f>
        <v>C0-21</v>
      </c>
      <c r="K68" s="208" t="str">
        <f>'B3 Cables'!T37</f>
        <v>18-07-04-4</v>
      </c>
      <c r="L68" s="208"/>
      <c r="M68" s="208" t="str">
        <f>'B4 Channels'!U37</f>
        <v>C0-22</v>
      </c>
      <c r="N68" s="208" t="str">
        <f>'B3 Cables'!U37</f>
        <v>18-07-04-5</v>
      </c>
      <c r="O68" s="208"/>
      <c r="P68" s="208" t="str">
        <f>'B4 Channels'!V37</f>
        <v>C0-23</v>
      </c>
      <c r="Q68" s="208" t="str">
        <f>'B3 Cables'!V37</f>
        <v>18-07-04-6</v>
      </c>
    </row>
    <row r="69" spans="1:17" ht="12.75">
      <c r="A69" s="208" t="str">
        <f>'B4 Channels'!Q38</f>
        <v>C0-17</v>
      </c>
      <c r="B69" s="208" t="str">
        <f>'B3 Cables'!Q38</f>
        <v>18-07-03-1</v>
      </c>
      <c r="C69" s="208"/>
      <c r="D69" s="208" t="str">
        <f>'B4 Channels'!R38</f>
        <v>C0-16</v>
      </c>
      <c r="E69" s="208" t="str">
        <f>'B3 Cables'!R38</f>
        <v>18-07-03-2</v>
      </c>
      <c r="F69" s="208"/>
      <c r="G69" s="208" t="str">
        <f>'B4 Channels'!S38</f>
        <v>C0-15</v>
      </c>
      <c r="H69" s="208" t="str">
        <f>'B3 Cables'!S38</f>
        <v>18-07-03-3</v>
      </c>
      <c r="I69" s="208"/>
      <c r="J69" s="208" t="str">
        <f>'B4 Channels'!T38</f>
        <v>C0-14</v>
      </c>
      <c r="K69" s="208" t="str">
        <f>'B3 Cables'!T38</f>
        <v>18-07-03-4</v>
      </c>
      <c r="L69" s="208"/>
      <c r="M69" s="208" t="str">
        <f>'B4 Channels'!U38</f>
        <v>C0-13</v>
      </c>
      <c r="N69" s="208" t="str">
        <f>'B3 Cables'!U38</f>
        <v>18-07-03-5</v>
      </c>
      <c r="O69" s="208"/>
      <c r="P69" s="208" t="str">
        <f>'B4 Channels'!V38</f>
        <v>C0-12</v>
      </c>
      <c r="Q69" s="208" t="str">
        <f>'B3 Cables'!V38</f>
        <v>18-07-03-6</v>
      </c>
    </row>
    <row r="70" spans="1:17" ht="12.75">
      <c r="A70" s="208" t="str">
        <f>'B4 Channels'!Q39</f>
        <v>C0-06</v>
      </c>
      <c r="B70" s="208" t="str">
        <f>'B3 Cables'!Q39</f>
        <v>18-07-02-1</v>
      </c>
      <c r="C70" s="208"/>
      <c r="D70" s="208" t="str">
        <f>'B4 Channels'!R39</f>
        <v>C0-07</v>
      </c>
      <c r="E70" s="208" t="str">
        <f>'B3 Cables'!R39</f>
        <v>18-07-02-2</v>
      </c>
      <c r="F70" s="208"/>
      <c r="G70" s="208" t="str">
        <f>'B4 Channels'!S39</f>
        <v>C0-08</v>
      </c>
      <c r="H70" s="208" t="str">
        <f>'B3 Cables'!S39</f>
        <v>18-07-02-3</v>
      </c>
      <c r="I70" s="208"/>
      <c r="J70" s="208" t="str">
        <f>'B4 Channels'!T39</f>
        <v>C0-09</v>
      </c>
      <c r="K70" s="208" t="str">
        <f>'B3 Cables'!T39</f>
        <v>18-07-02-4</v>
      </c>
      <c r="L70" s="208"/>
      <c r="M70" s="208" t="str">
        <f>'B4 Channels'!U39</f>
        <v>C0-10</v>
      </c>
      <c r="N70" s="208" t="str">
        <f>'B3 Cables'!U39</f>
        <v>18-07-02-5</v>
      </c>
      <c r="O70" s="208"/>
      <c r="P70" s="208" t="str">
        <f>'B4 Channels'!V39</f>
        <v>C0-11</v>
      </c>
      <c r="Q70" s="208" t="str">
        <f>'B3 Cables'!V39</f>
        <v>18-07-02-6</v>
      </c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7">
      <selection activeCell="D41" sqref="D41"/>
    </sheetView>
  </sheetViews>
  <sheetFormatPr defaultColWidth="9.140625" defaultRowHeight="12.75"/>
  <cols>
    <col min="1" max="6" width="16.7109375" style="28" customWidth="1"/>
  </cols>
  <sheetData>
    <row r="1" spans="1:6" ht="13.5" thickBot="1">
      <c r="A1" s="270" t="s">
        <v>792</v>
      </c>
      <c r="B1" s="270" t="s">
        <v>793</v>
      </c>
      <c r="C1" s="270" t="s">
        <v>794</v>
      </c>
      <c r="D1" s="270" t="s">
        <v>808</v>
      </c>
      <c r="E1" s="270" t="s">
        <v>809</v>
      </c>
      <c r="F1" s="270" t="s">
        <v>795</v>
      </c>
    </row>
    <row r="2" spans="1:6" ht="12.75">
      <c r="A2" s="226"/>
      <c r="B2" s="226"/>
      <c r="C2" s="226"/>
      <c r="D2" s="226"/>
      <c r="E2" s="226"/>
      <c r="F2" s="226"/>
    </row>
    <row r="3" spans="1:6" ht="12.75">
      <c r="A3" s="228" t="s">
        <v>796</v>
      </c>
      <c r="B3" s="228" t="s">
        <v>796</v>
      </c>
      <c r="C3" s="228" t="s">
        <v>796</v>
      </c>
      <c r="D3" s="228" t="s">
        <v>796</v>
      </c>
      <c r="E3" s="228" t="s">
        <v>796</v>
      </c>
      <c r="F3" s="228" t="s">
        <v>796</v>
      </c>
    </row>
    <row r="4" spans="1:6" ht="12.75">
      <c r="A4" s="228"/>
      <c r="B4" s="228"/>
      <c r="C4" s="228"/>
      <c r="D4" s="228"/>
      <c r="E4" s="228"/>
      <c r="F4" s="228"/>
    </row>
    <row r="5" spans="1:6" ht="13.5" thickBot="1">
      <c r="A5" s="230"/>
      <c r="B5" s="230"/>
      <c r="C5" s="230"/>
      <c r="D5" s="230"/>
      <c r="E5" s="230"/>
      <c r="F5" s="228"/>
    </row>
    <row r="6" spans="1:6" ht="12.75">
      <c r="A6" s="235" t="s">
        <v>812</v>
      </c>
      <c r="B6" s="235" t="s">
        <v>812</v>
      </c>
      <c r="C6" s="235" t="s">
        <v>812</v>
      </c>
      <c r="D6" s="235" t="s">
        <v>812</v>
      </c>
      <c r="E6" s="235" t="s">
        <v>812</v>
      </c>
      <c r="F6" s="214"/>
    </row>
    <row r="7" spans="1:6" ht="13.5" thickBot="1">
      <c r="A7" s="236"/>
      <c r="B7" s="236"/>
      <c r="C7" s="236"/>
      <c r="D7" s="236"/>
      <c r="E7" s="237"/>
      <c r="F7" s="215" t="s">
        <v>807</v>
      </c>
    </row>
    <row r="8" spans="1:6" ht="13.5" thickBot="1">
      <c r="A8" s="246" t="s">
        <v>797</v>
      </c>
      <c r="B8" s="246" t="s">
        <v>797</v>
      </c>
      <c r="C8" s="246" t="s">
        <v>797</v>
      </c>
      <c r="D8" s="246" t="s">
        <v>797</v>
      </c>
      <c r="E8" s="247" t="s">
        <v>797</v>
      </c>
      <c r="F8" s="216"/>
    </row>
    <row r="9" spans="1:6" ht="13.5" thickBot="1">
      <c r="A9" s="248"/>
      <c r="B9" s="248"/>
      <c r="C9" s="248"/>
      <c r="D9" s="248"/>
      <c r="E9" s="249"/>
      <c r="F9" s="254" t="s">
        <v>810</v>
      </c>
    </row>
    <row r="10" spans="1:6" ht="13.5" thickBot="1">
      <c r="A10" s="250"/>
      <c r="B10" s="250"/>
      <c r="C10" s="250"/>
      <c r="D10" s="250"/>
      <c r="E10" s="251"/>
      <c r="F10" s="210" t="s">
        <v>799</v>
      </c>
    </row>
    <row r="11" spans="1:13" ht="13.5" thickBot="1">
      <c r="A11" s="252" t="s">
        <v>797</v>
      </c>
      <c r="B11" s="252" t="s">
        <v>797</v>
      </c>
      <c r="C11" s="252" t="s">
        <v>797</v>
      </c>
      <c r="D11" s="252" t="s">
        <v>797</v>
      </c>
      <c r="E11" s="253" t="s">
        <v>797</v>
      </c>
      <c r="F11" s="212" t="s">
        <v>800</v>
      </c>
      <c r="M11" s="225"/>
    </row>
    <row r="12" spans="1:13" ht="12.75">
      <c r="A12" s="248"/>
      <c r="B12" s="248"/>
      <c r="C12" s="248"/>
      <c r="D12" s="248"/>
      <c r="E12" s="249"/>
      <c r="F12" s="232"/>
      <c r="M12" s="225"/>
    </row>
    <row r="13" spans="1:6" ht="13.5" thickBot="1">
      <c r="A13" s="250"/>
      <c r="B13" s="250"/>
      <c r="C13" s="250"/>
      <c r="D13" s="250"/>
      <c r="E13" s="251"/>
      <c r="F13" s="233"/>
    </row>
    <row r="14" spans="1:6" ht="12.75">
      <c r="A14" s="238"/>
      <c r="B14" s="238"/>
      <c r="C14" s="238"/>
      <c r="D14" s="238"/>
      <c r="E14" s="239"/>
      <c r="F14" s="233"/>
    </row>
    <row r="15" spans="1:6" ht="12.75">
      <c r="A15" s="240" t="s">
        <v>798</v>
      </c>
      <c r="B15" s="240" t="s">
        <v>798</v>
      </c>
      <c r="C15" s="240" t="s">
        <v>798</v>
      </c>
      <c r="D15" s="240" t="s">
        <v>798</v>
      </c>
      <c r="E15" s="241" t="s">
        <v>798</v>
      </c>
      <c r="F15" s="233"/>
    </row>
    <row r="16" spans="1:6" ht="12.75">
      <c r="A16" s="242"/>
      <c r="B16" s="242"/>
      <c r="C16" s="242"/>
      <c r="D16" s="242"/>
      <c r="E16" s="243"/>
      <c r="F16" s="233"/>
    </row>
    <row r="17" spans="1:6" ht="13.5" thickBot="1">
      <c r="A17" s="244"/>
      <c r="B17" s="244"/>
      <c r="C17" s="244"/>
      <c r="D17" s="244"/>
      <c r="E17" s="245"/>
      <c r="F17" s="233"/>
    </row>
    <row r="18" spans="1:6" ht="12.75">
      <c r="A18" s="210" t="s">
        <v>799</v>
      </c>
      <c r="B18" s="210" t="s">
        <v>799</v>
      </c>
      <c r="C18" s="210" t="s">
        <v>799</v>
      </c>
      <c r="D18" s="210" t="s">
        <v>799</v>
      </c>
      <c r="E18" s="211" t="s">
        <v>799</v>
      </c>
      <c r="F18" s="233"/>
    </row>
    <row r="19" spans="1:6" ht="13.5" thickBot="1">
      <c r="A19" s="212" t="s">
        <v>800</v>
      </c>
      <c r="B19" s="212" t="s">
        <v>800</v>
      </c>
      <c r="C19" s="212" t="s">
        <v>800</v>
      </c>
      <c r="D19" s="212" t="s">
        <v>800</v>
      </c>
      <c r="E19" s="213" t="s">
        <v>800</v>
      </c>
      <c r="F19" s="233" t="s">
        <v>811</v>
      </c>
    </row>
    <row r="20" spans="1:6" ht="12.75">
      <c r="A20" s="257"/>
      <c r="B20" s="219"/>
      <c r="C20" s="220"/>
      <c r="D20" s="268"/>
      <c r="E20" s="258"/>
      <c r="F20" s="233" t="s">
        <v>735</v>
      </c>
    </row>
    <row r="21" spans="1:6" ht="12.75">
      <c r="A21" s="259"/>
      <c r="B21" s="221"/>
      <c r="C21" s="222"/>
      <c r="D21" s="215" t="s">
        <v>807</v>
      </c>
      <c r="E21" s="260"/>
      <c r="F21" s="233"/>
    </row>
    <row r="22" spans="1:6" ht="13.5" thickBot="1">
      <c r="A22" s="259" t="s">
        <v>801</v>
      </c>
      <c r="B22" s="221" t="s">
        <v>832</v>
      </c>
      <c r="C22" s="222" t="s">
        <v>805</v>
      </c>
      <c r="D22" s="269"/>
      <c r="E22" s="260" t="s">
        <v>801</v>
      </c>
      <c r="F22" s="233"/>
    </row>
    <row r="23" spans="1:6" ht="12.75">
      <c r="A23" s="261" t="s">
        <v>813</v>
      </c>
      <c r="B23" s="255" t="s">
        <v>820</v>
      </c>
      <c r="C23" s="222" t="s">
        <v>806</v>
      </c>
      <c r="D23" s="215"/>
      <c r="E23" s="263" t="s">
        <v>827</v>
      </c>
      <c r="F23" s="233"/>
    </row>
    <row r="24" spans="1:6" ht="12.75">
      <c r="A24" s="259"/>
      <c r="B24" s="221"/>
      <c r="C24" s="222"/>
      <c r="D24" s="215" t="s">
        <v>807</v>
      </c>
      <c r="E24" s="260"/>
      <c r="F24" s="233"/>
    </row>
    <row r="25" spans="1:13" ht="13.5" thickBot="1">
      <c r="A25" s="264"/>
      <c r="B25" s="223"/>
      <c r="C25" s="224"/>
      <c r="D25" s="269"/>
      <c r="E25" s="265"/>
      <c r="F25" s="233"/>
      <c r="M25" s="271"/>
    </row>
    <row r="26" spans="1:6" ht="13.5" thickBot="1">
      <c r="A26" s="266" t="s">
        <v>802</v>
      </c>
      <c r="B26" s="266" t="s">
        <v>802</v>
      </c>
      <c r="C26" s="266" t="s">
        <v>802</v>
      </c>
      <c r="D26" s="266" t="s">
        <v>802</v>
      </c>
      <c r="E26" s="267" t="s">
        <v>802</v>
      </c>
      <c r="F26" s="233"/>
    </row>
    <row r="27" spans="1:6" ht="13.5" thickBot="1">
      <c r="A27" s="257"/>
      <c r="B27" s="257"/>
      <c r="C27" s="257"/>
      <c r="D27" s="219"/>
      <c r="E27" s="258"/>
      <c r="F27" s="234"/>
    </row>
    <row r="28" spans="1:6" ht="12.75">
      <c r="A28" s="259"/>
      <c r="B28" s="259"/>
      <c r="C28" s="259"/>
      <c r="D28" s="221"/>
      <c r="E28" s="260"/>
      <c r="F28" s="210" t="s">
        <v>799</v>
      </c>
    </row>
    <row r="29" spans="1:6" ht="13.5" thickBot="1">
      <c r="A29" s="259" t="s">
        <v>801</v>
      </c>
      <c r="B29" s="259" t="s">
        <v>801</v>
      </c>
      <c r="C29" s="259" t="s">
        <v>801</v>
      </c>
      <c r="D29" s="221" t="s">
        <v>831</v>
      </c>
      <c r="E29" s="260" t="s">
        <v>801</v>
      </c>
      <c r="F29" s="212" t="s">
        <v>800</v>
      </c>
    </row>
    <row r="30" spans="1:6" ht="12.75">
      <c r="A30" s="261" t="s">
        <v>814</v>
      </c>
      <c r="B30" s="262" t="s">
        <v>819</v>
      </c>
      <c r="C30" s="262" t="s">
        <v>821</v>
      </c>
      <c r="D30" s="256" t="s">
        <v>826</v>
      </c>
      <c r="E30" s="263" t="s">
        <v>828</v>
      </c>
      <c r="F30" s="232"/>
    </row>
    <row r="31" spans="1:6" ht="12.75">
      <c r="A31" s="259"/>
      <c r="B31" s="259"/>
      <c r="C31" s="259"/>
      <c r="D31" s="221"/>
      <c r="E31" s="260"/>
      <c r="F31" s="233"/>
    </row>
    <row r="32" spans="1:6" ht="13.5" thickBot="1">
      <c r="A32" s="264"/>
      <c r="B32" s="264"/>
      <c r="C32" s="264"/>
      <c r="D32" s="223"/>
      <c r="E32" s="265"/>
      <c r="F32" s="233"/>
    </row>
    <row r="33" spans="1:6" ht="13.5" thickBot="1">
      <c r="A33" s="266" t="s">
        <v>802</v>
      </c>
      <c r="B33" s="266" t="s">
        <v>802</v>
      </c>
      <c r="C33" s="266" t="s">
        <v>802</v>
      </c>
      <c r="D33" s="266" t="s">
        <v>802</v>
      </c>
      <c r="E33" s="267" t="s">
        <v>802</v>
      </c>
      <c r="F33" s="233"/>
    </row>
    <row r="34" spans="1:6" ht="12.75">
      <c r="A34" s="210" t="s">
        <v>799</v>
      </c>
      <c r="B34" s="210" t="s">
        <v>799</v>
      </c>
      <c r="C34" s="210" t="s">
        <v>799</v>
      </c>
      <c r="D34" s="210" t="s">
        <v>799</v>
      </c>
      <c r="E34" s="211" t="s">
        <v>799</v>
      </c>
      <c r="F34" s="233"/>
    </row>
    <row r="35" spans="1:6" ht="13.5" thickBot="1">
      <c r="A35" s="212" t="s">
        <v>800</v>
      </c>
      <c r="B35" s="212" t="s">
        <v>800</v>
      </c>
      <c r="C35" s="212" t="s">
        <v>800</v>
      </c>
      <c r="D35" s="212" t="s">
        <v>800</v>
      </c>
      <c r="E35" s="213" t="s">
        <v>800</v>
      </c>
      <c r="F35" s="233"/>
    </row>
    <row r="36" spans="1:6" ht="12.75">
      <c r="A36" s="257"/>
      <c r="B36" s="257"/>
      <c r="C36" s="257"/>
      <c r="D36" s="257"/>
      <c r="E36" s="258"/>
      <c r="F36" s="233"/>
    </row>
    <row r="37" spans="1:6" ht="12.75">
      <c r="A37" s="259"/>
      <c r="B37" s="259"/>
      <c r="C37" s="259"/>
      <c r="D37" s="259"/>
      <c r="E37" s="260"/>
      <c r="F37" s="233" t="s">
        <v>811</v>
      </c>
    </row>
    <row r="38" spans="1:6" ht="12.75">
      <c r="A38" s="259" t="s">
        <v>801</v>
      </c>
      <c r="B38" s="259" t="s">
        <v>833</v>
      </c>
      <c r="C38" s="259" t="s">
        <v>801</v>
      </c>
      <c r="D38" s="259" t="s">
        <v>801</v>
      </c>
      <c r="E38" s="260" t="s">
        <v>801</v>
      </c>
      <c r="F38" s="233" t="s">
        <v>735</v>
      </c>
    </row>
    <row r="39" spans="1:6" ht="12.75">
      <c r="A39" s="261" t="s">
        <v>815</v>
      </c>
      <c r="B39" s="262" t="s">
        <v>818</v>
      </c>
      <c r="C39" s="262" t="s">
        <v>822</v>
      </c>
      <c r="D39" s="262" t="s">
        <v>825</v>
      </c>
      <c r="E39" s="263" t="s">
        <v>829</v>
      </c>
      <c r="F39" s="233"/>
    </row>
    <row r="40" spans="1:6" ht="12.75">
      <c r="A40" s="259"/>
      <c r="B40" s="259"/>
      <c r="C40" s="259"/>
      <c r="D40" s="259"/>
      <c r="E40" s="260"/>
      <c r="F40" s="233"/>
    </row>
    <row r="41" spans="1:6" ht="13.5" thickBot="1">
      <c r="A41" s="264"/>
      <c r="B41" s="264"/>
      <c r="C41" s="264"/>
      <c r="D41" s="264"/>
      <c r="E41" s="265"/>
      <c r="F41" s="233"/>
    </row>
    <row r="42" spans="1:6" ht="13.5" thickBot="1">
      <c r="A42" s="266" t="s">
        <v>802</v>
      </c>
      <c r="B42" s="266" t="s">
        <v>802</v>
      </c>
      <c r="C42" s="266" t="s">
        <v>802</v>
      </c>
      <c r="D42" s="266" t="s">
        <v>802</v>
      </c>
      <c r="E42" s="267" t="s">
        <v>802</v>
      </c>
      <c r="F42" s="233"/>
    </row>
    <row r="43" spans="1:6" ht="12.75">
      <c r="A43" s="257"/>
      <c r="B43" s="257"/>
      <c r="C43" s="257"/>
      <c r="D43" s="219"/>
      <c r="E43" s="258"/>
      <c r="F43" s="233"/>
    </row>
    <row r="44" spans="1:6" ht="12.75">
      <c r="A44" s="259"/>
      <c r="B44" s="259"/>
      <c r="C44" s="259"/>
      <c r="D44" s="221"/>
      <c r="E44" s="260"/>
      <c r="F44" s="233"/>
    </row>
    <row r="45" spans="1:6" ht="13.5" thickBot="1">
      <c r="A45" s="259" t="s">
        <v>801</v>
      </c>
      <c r="B45" s="259" t="s">
        <v>801</v>
      </c>
      <c r="C45" s="259" t="s">
        <v>801</v>
      </c>
      <c r="D45" s="221" t="s">
        <v>834</v>
      </c>
      <c r="E45" s="260" t="s">
        <v>801</v>
      </c>
      <c r="F45" s="234"/>
    </row>
    <row r="46" spans="1:6" ht="12.75">
      <c r="A46" s="261" t="s">
        <v>816</v>
      </c>
      <c r="B46" s="262" t="s">
        <v>817</v>
      </c>
      <c r="C46" s="262" t="s">
        <v>823</v>
      </c>
      <c r="D46" s="256" t="s">
        <v>824</v>
      </c>
      <c r="E46" s="263" t="s">
        <v>830</v>
      </c>
      <c r="F46" s="226"/>
    </row>
    <row r="47" spans="1:6" ht="12.75">
      <c r="A47" s="259"/>
      <c r="B47" s="259"/>
      <c r="C47" s="259"/>
      <c r="D47" s="221"/>
      <c r="E47" s="260"/>
      <c r="F47" s="228" t="s">
        <v>803</v>
      </c>
    </row>
    <row r="48" spans="1:6" ht="13.5" thickBot="1">
      <c r="A48" s="264"/>
      <c r="B48" s="264"/>
      <c r="C48" s="264"/>
      <c r="D48" s="223"/>
      <c r="E48" s="265"/>
      <c r="F48" s="230"/>
    </row>
    <row r="49" spans="1:6" ht="13.5" thickBot="1">
      <c r="A49" s="266" t="s">
        <v>802</v>
      </c>
      <c r="B49" s="266" t="s">
        <v>802</v>
      </c>
      <c r="C49" s="266" t="s">
        <v>802</v>
      </c>
      <c r="D49" s="266" t="s">
        <v>802</v>
      </c>
      <c r="E49" s="267" t="s">
        <v>802</v>
      </c>
      <c r="F49" s="182"/>
    </row>
    <row r="50" spans="1:6" ht="12.75">
      <c r="A50" s="226"/>
      <c r="B50" s="226"/>
      <c r="C50" s="226"/>
      <c r="D50" s="226"/>
      <c r="E50" s="227"/>
      <c r="F50" s="192"/>
    </row>
    <row r="51" spans="1:6" ht="12.75">
      <c r="A51" s="228" t="s">
        <v>803</v>
      </c>
      <c r="B51" s="228" t="s">
        <v>803</v>
      </c>
      <c r="C51" s="228" t="s">
        <v>803</v>
      </c>
      <c r="D51" s="228" t="s">
        <v>803</v>
      </c>
      <c r="E51" s="229" t="s">
        <v>803</v>
      </c>
      <c r="F51" s="217" t="s">
        <v>804</v>
      </c>
    </row>
    <row r="52" spans="1:6" ht="13.5" thickBot="1">
      <c r="A52" s="230"/>
      <c r="B52" s="230"/>
      <c r="C52" s="230"/>
      <c r="D52" s="230"/>
      <c r="E52" s="231"/>
      <c r="F52" s="192"/>
    </row>
    <row r="53" spans="1:6" ht="12.75">
      <c r="A53" s="182"/>
      <c r="B53" s="182"/>
      <c r="C53" s="182"/>
      <c r="D53" s="182"/>
      <c r="E53" s="4"/>
      <c r="F53" s="192"/>
    </row>
    <row r="54" spans="1:6" ht="12.75">
      <c r="A54" s="217" t="s">
        <v>804</v>
      </c>
      <c r="B54" s="217" t="s">
        <v>804</v>
      </c>
      <c r="C54" s="217" t="s">
        <v>804</v>
      </c>
      <c r="D54" s="217" t="s">
        <v>804</v>
      </c>
      <c r="E54" s="218" t="s">
        <v>804</v>
      </c>
      <c r="F54" s="192"/>
    </row>
    <row r="55" spans="1:6" ht="13.5" thickBot="1">
      <c r="A55" s="191"/>
      <c r="B55" s="191"/>
      <c r="C55" s="191"/>
      <c r="D55" s="191"/>
      <c r="E55" s="31"/>
      <c r="F55" s="191"/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65"/>
  <sheetViews>
    <sheetView tabSelected="1" workbookViewId="0" topLeftCell="A6">
      <selection activeCell="F27" sqref="F27"/>
    </sheetView>
  </sheetViews>
  <sheetFormatPr defaultColWidth="9.140625" defaultRowHeight="12.75"/>
  <cols>
    <col min="3" max="3" width="17.7109375" style="0" customWidth="1"/>
    <col min="20" max="20" width="18.28125" style="0" customWidth="1"/>
    <col min="21" max="21" width="14.140625" style="0" customWidth="1"/>
    <col min="23" max="24" width="9.140625" style="0" hidden="1" customWidth="1"/>
  </cols>
  <sheetData>
    <row r="6" spans="5:18" ht="12.75">
      <c r="E6" t="s">
        <v>855</v>
      </c>
      <c r="R6" t="s">
        <v>856</v>
      </c>
    </row>
    <row r="8" spans="5:18" ht="12.75">
      <c r="E8" t="s">
        <v>739</v>
      </c>
      <c r="R8" t="s">
        <v>740</v>
      </c>
    </row>
    <row r="9" ht="13.5" thickBot="1"/>
    <row r="10" spans="1:21" ht="13.5" thickBot="1">
      <c r="A10" s="14" t="s">
        <v>3</v>
      </c>
      <c r="B10" s="14" t="s">
        <v>1</v>
      </c>
      <c r="C10" s="14" t="s">
        <v>1</v>
      </c>
      <c r="D10" s="14" t="s">
        <v>2</v>
      </c>
      <c r="E10" s="4" t="s">
        <v>0</v>
      </c>
      <c r="F10" s="4">
        <v>6</v>
      </c>
      <c r="G10" s="9">
        <v>5</v>
      </c>
      <c r="H10" s="9">
        <v>4</v>
      </c>
      <c r="I10" s="9">
        <v>3</v>
      </c>
      <c r="J10" s="9">
        <v>2</v>
      </c>
      <c r="K10" s="5">
        <v>1</v>
      </c>
      <c r="L10" s="4">
        <v>1</v>
      </c>
      <c r="M10" s="9">
        <v>2</v>
      </c>
      <c r="N10" s="9">
        <v>3</v>
      </c>
      <c r="O10" s="9">
        <v>4</v>
      </c>
      <c r="P10" s="5">
        <v>5</v>
      </c>
      <c r="Q10" s="5">
        <v>6</v>
      </c>
      <c r="R10" s="15" t="s">
        <v>0</v>
      </c>
      <c r="S10" s="15" t="s">
        <v>2</v>
      </c>
      <c r="T10" s="14" t="s">
        <v>1</v>
      </c>
      <c r="U10" s="182" t="s">
        <v>1</v>
      </c>
    </row>
    <row r="11" spans="1:24" ht="12.75">
      <c r="A11" s="17">
        <v>40</v>
      </c>
      <c r="B11" s="340">
        <v>4150104</v>
      </c>
      <c r="C11" s="11">
        <f aca="true" t="shared" si="0" ref="C11:C50">20220530000000+B11</f>
        <v>20220534150104</v>
      </c>
      <c r="D11" s="182"/>
      <c r="E11" s="10" t="str">
        <f>X11&amp;"("&amp;IF(X11=15,"LHRF","")&amp;IF(X11=16,"RHRF","")&amp;IF(X11=17,"LHRF","")&amp;IF(X11=18,"RHRF","")&amp;IF(X11=19,"LHRF","")&amp;IF(X11=20,"RHRF","")&amp;")"</f>
        <v>15(LHRF)</v>
      </c>
      <c r="F11" s="29"/>
      <c r="G11" s="2"/>
      <c r="H11" s="2"/>
      <c r="I11" s="2"/>
      <c r="J11" s="2"/>
      <c r="K11" s="2"/>
      <c r="L11" s="29"/>
      <c r="M11" s="2"/>
      <c r="N11" s="2"/>
      <c r="O11" s="2"/>
      <c r="P11" s="2"/>
      <c r="Q11" s="30"/>
      <c r="R11" s="10" t="str">
        <f>W11&amp;"("&amp;IF(W11=9,"LHRF","")&amp;IF(W11=10,"RHRF","")&amp;IF(W11=11,"LHRF","")&amp;IF(W11=12,"RHRF","")&amp;IF(W11=13,"LHRF","")&amp;IF(W11=14,"RHRF","")&amp;")"</f>
        <v>9(LHRF)</v>
      </c>
      <c r="S11" s="192"/>
      <c r="T11" s="310">
        <f aca="true" t="shared" si="1" ref="T11:T50">20220530000000+U11</f>
        <v>20220534090108</v>
      </c>
      <c r="U11" s="333">
        <v>4090108</v>
      </c>
      <c r="W11">
        <f>INT(U11/10000)-400</f>
        <v>9</v>
      </c>
      <c r="X11">
        <f>INT(B11/10000)-400</f>
        <v>15</v>
      </c>
    </row>
    <row r="12" spans="1:24" ht="12.75">
      <c r="A12" s="10">
        <v>39</v>
      </c>
      <c r="B12" s="305">
        <v>4160105</v>
      </c>
      <c r="C12" s="11">
        <f t="shared" si="0"/>
        <v>20220534160105</v>
      </c>
      <c r="D12" s="192"/>
      <c r="E12" s="10" t="str">
        <f aca="true" t="shared" si="2" ref="E12:E50">X12&amp;"("&amp;IF(X12=15,"LHRF","")&amp;IF(X12=16,"RHRF","")&amp;IF(X12=17,"LHRF","")&amp;IF(X12=18,"RHRF","")&amp;IF(X12=19,"LHRF","")&amp;IF(X12=20,"RHRF","")&amp;")"</f>
        <v>16(RHRF)</v>
      </c>
      <c r="F12" s="29"/>
      <c r="G12" s="2"/>
      <c r="H12" s="2"/>
      <c r="I12" s="2"/>
      <c r="J12" s="2"/>
      <c r="K12" s="2"/>
      <c r="L12" s="29"/>
      <c r="M12" s="2"/>
      <c r="N12" s="2"/>
      <c r="O12" s="2"/>
      <c r="P12" s="2"/>
      <c r="Q12" s="30"/>
      <c r="R12" s="10" t="str">
        <f aca="true" t="shared" si="3" ref="R12:R50">W12&amp;"("&amp;IF(W12=9,"LHRF","")&amp;IF(W12=10,"RHRF","")&amp;IF(W12=11,"LHRF","")&amp;IF(W12=12,"RHRF","")&amp;IF(W12=13,"LHRF","")&amp;IF(W12=14,"RHRF","")&amp;")"</f>
        <v>10(RHRF)</v>
      </c>
      <c r="S12" s="192"/>
      <c r="T12" s="311">
        <f t="shared" si="1"/>
        <v>20220534100104</v>
      </c>
      <c r="U12" s="339">
        <v>4100104</v>
      </c>
      <c r="W12">
        <f aca="true" t="shared" si="4" ref="W12:W50">INT(U12/10000)-400</f>
        <v>10</v>
      </c>
      <c r="X12">
        <f aca="true" t="shared" si="5" ref="X12:X50">INT(B12/10000)-400</f>
        <v>16</v>
      </c>
    </row>
    <row r="13" spans="1:24" ht="12.75">
      <c r="A13" s="10">
        <v>38</v>
      </c>
      <c r="B13" s="305">
        <v>4170106</v>
      </c>
      <c r="C13" s="11">
        <f t="shared" si="0"/>
        <v>20220534170106</v>
      </c>
      <c r="D13" s="192"/>
      <c r="E13" s="10" t="str">
        <f t="shared" si="2"/>
        <v>17(LHRF)</v>
      </c>
      <c r="F13" s="29"/>
      <c r="G13" s="2"/>
      <c r="H13" s="2"/>
      <c r="I13" s="2"/>
      <c r="J13" s="2"/>
      <c r="K13" s="2"/>
      <c r="L13" s="29"/>
      <c r="M13" s="2"/>
      <c r="N13" s="2"/>
      <c r="O13" s="2"/>
      <c r="P13" s="2"/>
      <c r="Q13" s="30"/>
      <c r="R13" s="10" t="str">
        <f t="shared" si="3"/>
        <v>11(LHRF)</v>
      </c>
      <c r="S13" s="192"/>
      <c r="T13" s="311">
        <f t="shared" si="1"/>
        <v>20220534110103</v>
      </c>
      <c r="U13" s="339">
        <v>4110103</v>
      </c>
      <c r="W13">
        <f t="shared" si="4"/>
        <v>11</v>
      </c>
      <c r="X13">
        <f t="shared" si="5"/>
        <v>17</v>
      </c>
    </row>
    <row r="14" spans="1:24" ht="13.5" thickBot="1">
      <c r="A14" s="12">
        <v>37</v>
      </c>
      <c r="B14" s="305">
        <v>4180108</v>
      </c>
      <c r="C14" s="11">
        <f t="shared" si="0"/>
        <v>20220534180108</v>
      </c>
      <c r="D14" s="191"/>
      <c r="E14" s="10" t="str">
        <f t="shared" si="2"/>
        <v>18(RHRF)</v>
      </c>
      <c r="F14" s="29"/>
      <c r="G14" s="2"/>
      <c r="H14" s="2"/>
      <c r="I14" s="2"/>
      <c r="J14" s="2"/>
      <c r="K14" s="2"/>
      <c r="L14" s="29"/>
      <c r="M14" s="2"/>
      <c r="N14" s="2"/>
      <c r="O14" s="2"/>
      <c r="P14" s="2"/>
      <c r="Q14" s="30"/>
      <c r="R14" s="10" t="str">
        <f t="shared" si="3"/>
        <v>12(RHRF)</v>
      </c>
      <c r="S14" s="192"/>
      <c r="T14" s="312">
        <f t="shared" si="1"/>
        <v>20220534120103</v>
      </c>
      <c r="U14" s="339">
        <v>4120103</v>
      </c>
      <c r="W14">
        <f t="shared" si="4"/>
        <v>12</v>
      </c>
      <c r="X14">
        <f t="shared" si="5"/>
        <v>18</v>
      </c>
    </row>
    <row r="15" spans="1:24" ht="12.75">
      <c r="A15" s="17">
        <v>36</v>
      </c>
      <c r="B15" s="305">
        <v>4200101</v>
      </c>
      <c r="C15" s="20">
        <f t="shared" si="0"/>
        <v>20220534200101</v>
      </c>
      <c r="D15" s="182"/>
      <c r="E15" s="10" t="str">
        <f t="shared" si="2"/>
        <v>20(RHRF)</v>
      </c>
      <c r="F15" s="4"/>
      <c r="G15" s="9"/>
      <c r="H15" s="9"/>
      <c r="I15" s="9"/>
      <c r="J15" s="9"/>
      <c r="K15" s="5"/>
      <c r="L15" s="4"/>
      <c r="M15" s="9"/>
      <c r="N15" s="9"/>
      <c r="O15" s="9"/>
      <c r="P15" s="9"/>
      <c r="Q15" s="5"/>
      <c r="R15" s="10" t="str">
        <f t="shared" si="3"/>
        <v>14(RHRF)</v>
      </c>
      <c r="S15" s="192"/>
      <c r="T15" s="310">
        <f t="shared" si="1"/>
        <v>20220534140102</v>
      </c>
      <c r="U15" s="205">
        <v>4140102</v>
      </c>
      <c r="W15">
        <f t="shared" si="4"/>
        <v>14</v>
      </c>
      <c r="X15">
        <f t="shared" si="5"/>
        <v>20</v>
      </c>
    </row>
    <row r="16" spans="1:24" ht="12.75">
      <c r="A16" s="10">
        <v>35</v>
      </c>
      <c r="B16" s="305">
        <v>4190102</v>
      </c>
      <c r="C16" s="11">
        <f t="shared" si="0"/>
        <v>20220534190102</v>
      </c>
      <c r="D16" s="192"/>
      <c r="E16" s="10" t="str">
        <f t="shared" si="2"/>
        <v>19(LHRF)</v>
      </c>
      <c r="F16" s="29"/>
      <c r="G16" s="2"/>
      <c r="H16" s="2"/>
      <c r="I16" s="2"/>
      <c r="J16" s="2"/>
      <c r="K16" s="30"/>
      <c r="L16" s="29"/>
      <c r="M16" s="2"/>
      <c r="N16" s="2"/>
      <c r="O16" s="2"/>
      <c r="P16" s="2"/>
      <c r="Q16" s="30"/>
      <c r="R16" s="10" t="str">
        <f t="shared" si="3"/>
        <v>13(LHRF)</v>
      </c>
      <c r="S16" s="192"/>
      <c r="T16" s="311">
        <f t="shared" si="1"/>
        <v>20220534130104</v>
      </c>
      <c r="U16" s="305">
        <v>4130104</v>
      </c>
      <c r="W16">
        <f t="shared" si="4"/>
        <v>13</v>
      </c>
      <c r="X16">
        <f t="shared" si="5"/>
        <v>19</v>
      </c>
    </row>
    <row r="17" spans="1:24" ht="12.75">
      <c r="A17" s="10">
        <v>34</v>
      </c>
      <c r="B17" s="305">
        <v>4180101</v>
      </c>
      <c r="C17" s="11">
        <f t="shared" si="0"/>
        <v>20220534180101</v>
      </c>
      <c r="D17" s="192"/>
      <c r="E17" s="10" t="str">
        <f t="shared" si="2"/>
        <v>18(RHRF)</v>
      </c>
      <c r="F17" s="29"/>
      <c r="G17" s="2"/>
      <c r="H17" s="2"/>
      <c r="I17" s="2"/>
      <c r="J17" s="2"/>
      <c r="K17" s="30"/>
      <c r="L17" s="29"/>
      <c r="M17" s="2"/>
      <c r="N17" s="2"/>
      <c r="O17" s="2"/>
      <c r="P17" s="2"/>
      <c r="Q17" s="30"/>
      <c r="R17" s="10" t="str">
        <f t="shared" si="3"/>
        <v>12(RHRF)</v>
      </c>
      <c r="S17" s="192"/>
      <c r="T17" s="311">
        <f t="shared" si="1"/>
        <v>20220534120108</v>
      </c>
      <c r="U17" s="334">
        <v>4120108</v>
      </c>
      <c r="W17">
        <f t="shared" si="4"/>
        <v>12</v>
      </c>
      <c r="X17">
        <f t="shared" si="5"/>
        <v>18</v>
      </c>
    </row>
    <row r="18" spans="1:24" ht="13.5" thickBot="1">
      <c r="A18" s="12">
        <v>33</v>
      </c>
      <c r="B18" s="305">
        <v>4170105</v>
      </c>
      <c r="C18" s="21">
        <f t="shared" si="0"/>
        <v>20220534170105</v>
      </c>
      <c r="D18" s="191"/>
      <c r="E18" s="10" t="str">
        <f t="shared" si="2"/>
        <v>17(LHRF)</v>
      </c>
      <c r="F18" s="31"/>
      <c r="G18" s="207"/>
      <c r="H18" s="207"/>
      <c r="I18" s="207"/>
      <c r="J18" s="207"/>
      <c r="K18" s="32"/>
      <c r="L18" s="31"/>
      <c r="M18" s="207"/>
      <c r="N18" s="207"/>
      <c r="O18" s="207"/>
      <c r="P18" s="207"/>
      <c r="Q18" s="32"/>
      <c r="R18" s="10" t="str">
        <f t="shared" si="3"/>
        <v>11(LHRF)</v>
      </c>
      <c r="S18" s="191"/>
      <c r="T18" s="312">
        <f t="shared" si="1"/>
        <v>20220534110108</v>
      </c>
      <c r="U18" s="334">
        <v>4110108</v>
      </c>
      <c r="W18">
        <f t="shared" si="4"/>
        <v>11</v>
      </c>
      <c r="X18">
        <f t="shared" si="5"/>
        <v>17</v>
      </c>
    </row>
    <row r="19" spans="1:24" ht="12.75">
      <c r="A19" s="18">
        <v>32</v>
      </c>
      <c r="B19" s="339">
        <v>4160101</v>
      </c>
      <c r="C19" s="11">
        <f t="shared" si="0"/>
        <v>20220534160101</v>
      </c>
      <c r="D19" s="23"/>
      <c r="E19" s="10" t="str">
        <f t="shared" si="2"/>
        <v>16(RHRF)</v>
      </c>
      <c r="F19" s="313"/>
      <c r="G19" s="305"/>
      <c r="H19" s="305"/>
      <c r="I19" s="305"/>
      <c r="J19" s="305"/>
      <c r="K19" s="305"/>
      <c r="L19" s="317"/>
      <c r="M19" s="305"/>
      <c r="N19" s="314"/>
      <c r="O19" s="305"/>
      <c r="P19" s="305"/>
      <c r="Q19" s="315"/>
      <c r="R19" s="10" t="str">
        <f t="shared" si="3"/>
        <v>10(RHRF)</v>
      </c>
      <c r="S19" s="22"/>
      <c r="T19" s="310">
        <f t="shared" si="1"/>
        <v>20220534100111</v>
      </c>
      <c r="U19" s="334">
        <v>4100111</v>
      </c>
      <c r="W19">
        <f t="shared" si="4"/>
        <v>10</v>
      </c>
      <c r="X19">
        <f t="shared" si="5"/>
        <v>16</v>
      </c>
    </row>
    <row r="20" spans="1:24" ht="13.5" thickBot="1">
      <c r="A20" s="6">
        <v>31</v>
      </c>
      <c r="B20" s="341">
        <v>4150108</v>
      </c>
      <c r="C20" s="11">
        <f t="shared" si="0"/>
        <v>20220534150108</v>
      </c>
      <c r="D20" s="23"/>
      <c r="E20" s="10" t="str">
        <f t="shared" si="2"/>
        <v>15(LHRF)</v>
      </c>
      <c r="F20" s="316"/>
      <c r="G20" s="1"/>
      <c r="H20" s="1"/>
      <c r="I20" s="1"/>
      <c r="J20" s="1"/>
      <c r="K20" s="1"/>
      <c r="L20" s="316"/>
      <c r="M20" s="1"/>
      <c r="N20" s="1"/>
      <c r="O20" s="1"/>
      <c r="P20" s="1"/>
      <c r="Q20" s="6"/>
      <c r="R20" s="10" t="str">
        <f t="shared" si="3"/>
        <v>9(LHRF)</v>
      </c>
      <c r="S20" s="23"/>
      <c r="T20" s="311">
        <f t="shared" si="1"/>
        <v>20220534090107</v>
      </c>
      <c r="U20" s="334">
        <v>4090107</v>
      </c>
      <c r="W20">
        <f t="shared" si="4"/>
        <v>9</v>
      </c>
      <c r="X20">
        <f t="shared" si="5"/>
        <v>15</v>
      </c>
    </row>
    <row r="21" spans="1:24" ht="12.75">
      <c r="A21" s="6">
        <v>30</v>
      </c>
      <c r="B21" s="336">
        <v>4150107</v>
      </c>
      <c r="C21" s="11">
        <f t="shared" si="0"/>
        <v>20220534150107</v>
      </c>
      <c r="D21" s="23"/>
      <c r="E21" s="10" t="str">
        <f t="shared" si="2"/>
        <v>15(LHRF)</v>
      </c>
      <c r="F21" s="317"/>
      <c r="G21" s="305"/>
      <c r="H21" s="305"/>
      <c r="I21" s="305"/>
      <c r="J21" s="305"/>
      <c r="K21" s="305"/>
      <c r="L21" s="316"/>
      <c r="M21" s="1"/>
      <c r="N21" s="1"/>
      <c r="O21" s="1"/>
      <c r="P21" s="1"/>
      <c r="Q21" s="6"/>
      <c r="R21" s="10" t="str">
        <f t="shared" si="3"/>
        <v>9(LHRF)</v>
      </c>
      <c r="S21" s="23"/>
      <c r="T21" s="311">
        <f t="shared" si="1"/>
        <v>20220534090106</v>
      </c>
      <c r="U21" s="334">
        <v>4090106</v>
      </c>
      <c r="W21">
        <f t="shared" si="4"/>
        <v>9</v>
      </c>
      <c r="X21">
        <f t="shared" si="5"/>
        <v>15</v>
      </c>
    </row>
    <row r="22" spans="1:24" ht="13.5" thickBot="1">
      <c r="A22" s="8">
        <v>29</v>
      </c>
      <c r="B22" s="339">
        <v>4160102</v>
      </c>
      <c r="C22" s="11">
        <f t="shared" si="0"/>
        <v>20220534160102</v>
      </c>
      <c r="D22" s="23"/>
      <c r="E22" s="10" t="str">
        <f t="shared" si="2"/>
        <v>16(RHRF)</v>
      </c>
      <c r="F22" s="317"/>
      <c r="G22" s="305"/>
      <c r="H22" s="318"/>
      <c r="I22" s="305"/>
      <c r="J22" s="305"/>
      <c r="K22" s="305"/>
      <c r="L22" s="317"/>
      <c r="M22" s="305"/>
      <c r="N22" s="319"/>
      <c r="O22" s="1"/>
      <c r="P22" s="1"/>
      <c r="Q22" s="6"/>
      <c r="R22" s="10" t="str">
        <f t="shared" si="3"/>
        <v>10(RHRF)</v>
      </c>
      <c r="S22" s="204"/>
      <c r="T22" s="312">
        <f t="shared" si="1"/>
        <v>20220534100108</v>
      </c>
      <c r="U22" s="334">
        <v>4100108</v>
      </c>
      <c r="W22">
        <f t="shared" si="4"/>
        <v>10</v>
      </c>
      <c r="X22">
        <f t="shared" si="5"/>
        <v>16</v>
      </c>
    </row>
    <row r="23" spans="1:24" ht="12.75">
      <c r="A23" s="18">
        <v>28</v>
      </c>
      <c r="B23" s="334">
        <v>4170108</v>
      </c>
      <c r="C23" s="20">
        <f t="shared" si="0"/>
        <v>20220534170108</v>
      </c>
      <c r="D23" s="306"/>
      <c r="E23" s="10" t="str">
        <f t="shared" si="2"/>
        <v>17(LHRF)</v>
      </c>
      <c r="F23" s="328"/>
      <c r="G23" s="205"/>
      <c r="H23" s="205"/>
      <c r="I23" s="205"/>
      <c r="J23" s="205"/>
      <c r="K23" s="329"/>
      <c r="L23" s="16"/>
      <c r="M23" s="19"/>
      <c r="N23" s="19"/>
      <c r="O23" s="19"/>
      <c r="P23" s="19"/>
      <c r="Q23" s="18"/>
      <c r="R23" s="10" t="str">
        <f t="shared" si="3"/>
        <v>11(LHRF)</v>
      </c>
      <c r="S23" s="23"/>
      <c r="T23" s="310">
        <f t="shared" si="1"/>
        <v>20220534110107</v>
      </c>
      <c r="U23" s="334">
        <v>4110107</v>
      </c>
      <c r="W23">
        <f t="shared" si="4"/>
        <v>11</v>
      </c>
      <c r="X23">
        <f t="shared" si="5"/>
        <v>17</v>
      </c>
    </row>
    <row r="24" spans="1:24" ht="13.5" thickBot="1">
      <c r="A24" s="6">
        <v>27</v>
      </c>
      <c r="B24" s="334">
        <v>4180107</v>
      </c>
      <c r="C24" s="11">
        <f t="shared" si="0"/>
        <v>20220534180107</v>
      </c>
      <c r="D24" s="307"/>
      <c r="E24" s="10" t="str">
        <f t="shared" si="2"/>
        <v>18(RHRF)</v>
      </c>
      <c r="F24" s="313"/>
      <c r="G24" s="1"/>
      <c r="H24" s="1"/>
      <c r="I24" s="1"/>
      <c r="J24" s="1"/>
      <c r="K24" s="6"/>
      <c r="L24" s="317"/>
      <c r="M24" s="305"/>
      <c r="N24" s="305"/>
      <c r="O24" s="305"/>
      <c r="P24" s="305"/>
      <c r="Q24" s="320"/>
      <c r="R24" s="10" t="str">
        <f t="shared" si="3"/>
        <v>12(RHRF)</v>
      </c>
      <c r="S24" s="304"/>
      <c r="T24" s="311">
        <f t="shared" si="1"/>
        <v>20220534120107</v>
      </c>
      <c r="U24" s="338">
        <v>4120107</v>
      </c>
      <c r="W24">
        <f t="shared" si="4"/>
        <v>12</v>
      </c>
      <c r="X24">
        <f t="shared" si="5"/>
        <v>18</v>
      </c>
    </row>
    <row r="25" spans="1:24" ht="12.75">
      <c r="A25" s="6">
        <v>26</v>
      </c>
      <c r="B25" s="334">
        <v>4200104</v>
      </c>
      <c r="C25" s="11">
        <f t="shared" si="0"/>
        <v>20220534200104</v>
      </c>
      <c r="D25" s="307"/>
      <c r="E25" s="10" t="str">
        <f t="shared" si="2"/>
        <v>20(RHRF)</v>
      </c>
      <c r="F25" s="317"/>
      <c r="G25" s="305"/>
      <c r="H25" s="305"/>
      <c r="I25" s="305"/>
      <c r="J25" s="305"/>
      <c r="K25" s="315"/>
      <c r="L25" s="317"/>
      <c r="M25" s="305"/>
      <c r="N25" s="305"/>
      <c r="O25" s="305"/>
      <c r="P25" s="305"/>
      <c r="Q25" s="315"/>
      <c r="R25" s="10" t="str">
        <f t="shared" si="3"/>
        <v>14(RHRF)</v>
      </c>
      <c r="S25" s="304"/>
      <c r="T25" s="311">
        <f t="shared" si="1"/>
        <v>20220534140104</v>
      </c>
      <c r="U25" s="336">
        <v>4140104</v>
      </c>
      <c r="W25">
        <f t="shared" si="4"/>
        <v>14</v>
      </c>
      <c r="X25">
        <f t="shared" si="5"/>
        <v>20</v>
      </c>
    </row>
    <row r="26" spans="1:24" ht="13.5" thickBot="1">
      <c r="A26" s="8">
        <v>25</v>
      </c>
      <c r="B26" s="334">
        <v>4190104</v>
      </c>
      <c r="C26" s="21">
        <f t="shared" si="0"/>
        <v>20220534190104</v>
      </c>
      <c r="D26" s="308"/>
      <c r="E26" s="10" t="str">
        <f t="shared" si="2"/>
        <v>19(LHRF)</v>
      </c>
      <c r="F26" s="327"/>
      <c r="G26" s="325"/>
      <c r="H26" s="325"/>
      <c r="I26" s="325"/>
      <c r="J26" s="325"/>
      <c r="K26" s="326"/>
      <c r="L26" s="327"/>
      <c r="M26" s="325"/>
      <c r="N26" s="325"/>
      <c r="O26" s="325"/>
      <c r="P26" s="325"/>
      <c r="Q26" s="326"/>
      <c r="R26" s="10" t="str">
        <f t="shared" si="3"/>
        <v>13(LHRF)</v>
      </c>
      <c r="S26" s="304"/>
      <c r="T26" s="311">
        <f t="shared" si="1"/>
        <v>20220534130101</v>
      </c>
      <c r="U26" s="339">
        <v>4130101</v>
      </c>
      <c r="W26">
        <f t="shared" si="4"/>
        <v>13</v>
      </c>
      <c r="X26">
        <f t="shared" si="5"/>
        <v>19</v>
      </c>
    </row>
    <row r="27" spans="1:24" ht="12.75">
      <c r="A27" s="18">
        <v>24</v>
      </c>
      <c r="B27" s="334">
        <v>4180106</v>
      </c>
      <c r="C27" s="11">
        <f t="shared" si="0"/>
        <v>20220534180106</v>
      </c>
      <c r="D27" s="307"/>
      <c r="E27" s="10" t="str">
        <f t="shared" si="2"/>
        <v>18(RHRF)</v>
      </c>
      <c r="F27" s="317"/>
      <c r="G27" s="305"/>
      <c r="H27" s="314"/>
      <c r="I27" s="305"/>
      <c r="J27" s="305"/>
      <c r="K27" s="305"/>
      <c r="L27" s="317"/>
      <c r="M27" s="305"/>
      <c r="N27" s="305"/>
      <c r="O27" s="305"/>
      <c r="P27" s="314"/>
      <c r="Q27" s="315"/>
      <c r="R27" s="10" t="str">
        <f t="shared" si="3"/>
        <v>12(RHRF)</v>
      </c>
      <c r="S27" s="304"/>
      <c r="T27" s="311">
        <f t="shared" si="1"/>
        <v>20220534120106</v>
      </c>
      <c r="U27" s="334">
        <v>4120106</v>
      </c>
      <c r="W27">
        <f t="shared" si="4"/>
        <v>12</v>
      </c>
      <c r="X27">
        <f t="shared" si="5"/>
        <v>18</v>
      </c>
    </row>
    <row r="28" spans="1:24" ht="12.75">
      <c r="A28" s="6">
        <v>23</v>
      </c>
      <c r="B28" s="334">
        <v>4170107</v>
      </c>
      <c r="C28" s="11">
        <f t="shared" si="0"/>
        <v>20220534170107</v>
      </c>
      <c r="D28" s="307"/>
      <c r="E28" s="10" t="str">
        <f t="shared" si="2"/>
        <v>17(LHRF)</v>
      </c>
      <c r="F28" s="317"/>
      <c r="G28" s="305"/>
      <c r="H28" s="305"/>
      <c r="I28" s="305"/>
      <c r="J28" s="305"/>
      <c r="K28" s="305"/>
      <c r="L28" s="317"/>
      <c r="M28" s="305"/>
      <c r="N28" s="305"/>
      <c r="O28" s="305"/>
      <c r="P28" s="305"/>
      <c r="Q28" s="321"/>
      <c r="R28" s="10" t="str">
        <f t="shared" si="3"/>
        <v>11(LHRF)</v>
      </c>
      <c r="S28" s="304"/>
      <c r="T28" s="311">
        <f t="shared" si="1"/>
        <v>20220534110106</v>
      </c>
      <c r="U28" s="334">
        <v>4110106</v>
      </c>
      <c r="W28">
        <f t="shared" si="4"/>
        <v>11</v>
      </c>
      <c r="X28">
        <f t="shared" si="5"/>
        <v>17</v>
      </c>
    </row>
    <row r="29" spans="1:24" ht="12.75">
      <c r="A29" s="6">
        <v>22</v>
      </c>
      <c r="B29" s="334">
        <v>4160108</v>
      </c>
      <c r="C29" s="11">
        <f t="shared" si="0"/>
        <v>20220534160108</v>
      </c>
      <c r="D29" s="307"/>
      <c r="E29" s="10" t="str">
        <f t="shared" si="2"/>
        <v>16(RHRF)</v>
      </c>
      <c r="F29" s="322"/>
      <c r="G29" s="305"/>
      <c r="H29" s="305"/>
      <c r="I29" s="305"/>
      <c r="J29" s="305"/>
      <c r="K29" s="305"/>
      <c r="L29" s="317"/>
      <c r="M29" s="305"/>
      <c r="N29" s="305"/>
      <c r="O29" s="305"/>
      <c r="P29" s="305"/>
      <c r="Q29" s="315"/>
      <c r="R29" s="10" t="str">
        <f t="shared" si="3"/>
        <v>10(RHRF)</v>
      </c>
      <c r="S29" s="304"/>
      <c r="T29" s="311">
        <f t="shared" si="1"/>
        <v>20220534100107</v>
      </c>
      <c r="U29" s="334">
        <v>4100107</v>
      </c>
      <c r="W29">
        <f t="shared" si="4"/>
        <v>10</v>
      </c>
      <c r="X29">
        <f t="shared" si="5"/>
        <v>16</v>
      </c>
    </row>
    <row r="30" spans="1:24" ht="13.5" thickBot="1">
      <c r="A30" s="8">
        <v>21</v>
      </c>
      <c r="B30" s="338">
        <v>4150106</v>
      </c>
      <c r="C30" s="11">
        <f t="shared" si="0"/>
        <v>20220534150106</v>
      </c>
      <c r="D30" s="307"/>
      <c r="E30" s="10" t="str">
        <f t="shared" si="2"/>
        <v>15(LHRF)</v>
      </c>
      <c r="F30" s="317"/>
      <c r="G30" s="305"/>
      <c r="H30" s="305"/>
      <c r="I30" s="305"/>
      <c r="J30" s="305"/>
      <c r="K30" s="305"/>
      <c r="L30" s="317"/>
      <c r="M30" s="305"/>
      <c r="N30" s="305"/>
      <c r="O30" s="305"/>
      <c r="P30" s="305"/>
      <c r="Q30" s="315"/>
      <c r="R30" s="10" t="str">
        <f t="shared" si="3"/>
        <v>9(LHRF)</v>
      </c>
      <c r="S30" s="304"/>
      <c r="T30" s="311">
        <f t="shared" si="1"/>
        <v>20220534090105</v>
      </c>
      <c r="U30" s="334">
        <v>4090105</v>
      </c>
      <c r="W30">
        <f t="shared" si="4"/>
        <v>9</v>
      </c>
      <c r="X30">
        <f t="shared" si="5"/>
        <v>15</v>
      </c>
    </row>
    <row r="31" spans="1:24" ht="12.75">
      <c r="A31" s="18">
        <v>20</v>
      </c>
      <c r="B31" s="336">
        <v>4150105</v>
      </c>
      <c r="C31" s="20">
        <f t="shared" si="0"/>
        <v>20220534150105</v>
      </c>
      <c r="D31" s="306"/>
      <c r="E31" s="10" t="str">
        <f t="shared" si="2"/>
        <v>15(LHRF)</v>
      </c>
      <c r="F31" s="328"/>
      <c r="G31" s="330"/>
      <c r="H31" s="205"/>
      <c r="I31" s="205"/>
      <c r="J31" s="205"/>
      <c r="K31" s="329"/>
      <c r="L31" s="16"/>
      <c r="M31" s="19"/>
      <c r="N31" s="19"/>
      <c r="O31" s="19"/>
      <c r="P31" s="19"/>
      <c r="Q31" s="18"/>
      <c r="R31" s="10" t="str">
        <f t="shared" si="3"/>
        <v>9(LHRF)</v>
      </c>
      <c r="S31" s="304"/>
      <c r="T31" s="311">
        <f t="shared" si="1"/>
        <v>20220534090104</v>
      </c>
      <c r="U31" s="334">
        <v>4090104</v>
      </c>
      <c r="W31">
        <f t="shared" si="4"/>
        <v>9</v>
      </c>
      <c r="X31">
        <f t="shared" si="5"/>
        <v>15</v>
      </c>
    </row>
    <row r="32" spans="1:24" ht="12.75">
      <c r="A32" s="6">
        <v>19</v>
      </c>
      <c r="B32" s="334">
        <v>4160107</v>
      </c>
      <c r="C32" s="11">
        <f t="shared" si="0"/>
        <v>20220534160107</v>
      </c>
      <c r="D32" s="307"/>
      <c r="E32" s="10" t="str">
        <f t="shared" si="2"/>
        <v>16(RHRF)</v>
      </c>
      <c r="F32" s="316"/>
      <c r="G32" s="1"/>
      <c r="H32" s="1"/>
      <c r="I32" s="1"/>
      <c r="J32" s="1"/>
      <c r="K32" s="6"/>
      <c r="L32" s="316"/>
      <c r="M32" s="1"/>
      <c r="N32" s="1"/>
      <c r="O32" s="1"/>
      <c r="P32" s="1"/>
      <c r="Q32" s="6"/>
      <c r="R32" s="10" t="str">
        <f t="shared" si="3"/>
        <v>10(RHRF)</v>
      </c>
      <c r="S32" s="304"/>
      <c r="T32" s="311">
        <f t="shared" si="1"/>
        <v>20220534100106</v>
      </c>
      <c r="U32" s="334">
        <v>4100106</v>
      </c>
      <c r="W32">
        <f t="shared" si="4"/>
        <v>10</v>
      </c>
      <c r="X32">
        <f t="shared" si="5"/>
        <v>16</v>
      </c>
    </row>
    <row r="33" spans="1:24" ht="12.75">
      <c r="A33" s="6">
        <v>18</v>
      </c>
      <c r="B33" s="334">
        <v>4170104</v>
      </c>
      <c r="C33" s="11">
        <f t="shared" si="0"/>
        <v>20220534170104</v>
      </c>
      <c r="D33" s="307"/>
      <c r="E33" s="10" t="str">
        <f t="shared" si="2"/>
        <v>17(LHRF)</v>
      </c>
      <c r="F33" s="317"/>
      <c r="G33" s="305"/>
      <c r="H33" s="305"/>
      <c r="I33" s="305"/>
      <c r="J33" s="305"/>
      <c r="K33" s="315"/>
      <c r="L33" s="316"/>
      <c r="M33" s="1"/>
      <c r="N33" s="1"/>
      <c r="O33" s="1"/>
      <c r="P33" s="1"/>
      <c r="Q33" s="6"/>
      <c r="R33" s="10" t="str">
        <f t="shared" si="3"/>
        <v>11(LHRF)</v>
      </c>
      <c r="S33" s="304"/>
      <c r="T33" s="311">
        <f t="shared" si="1"/>
        <v>20220534110105</v>
      </c>
      <c r="U33" s="334">
        <v>4110105</v>
      </c>
      <c r="W33">
        <f t="shared" si="4"/>
        <v>11</v>
      </c>
      <c r="X33">
        <f t="shared" si="5"/>
        <v>17</v>
      </c>
    </row>
    <row r="34" spans="1:24" ht="13.5" thickBot="1">
      <c r="A34" s="8">
        <v>17</v>
      </c>
      <c r="B34" s="334">
        <v>4180105</v>
      </c>
      <c r="C34" s="21">
        <f t="shared" si="0"/>
        <v>20220534180105</v>
      </c>
      <c r="D34" s="308"/>
      <c r="E34" s="10" t="str">
        <f t="shared" si="2"/>
        <v>18(RHRF)</v>
      </c>
      <c r="F34" s="327"/>
      <c r="G34" s="325"/>
      <c r="H34" s="325"/>
      <c r="I34" s="325"/>
      <c r="J34" s="325"/>
      <c r="K34" s="326"/>
      <c r="L34" s="331"/>
      <c r="M34" s="7"/>
      <c r="N34" s="7"/>
      <c r="O34" s="7"/>
      <c r="P34" s="7"/>
      <c r="Q34" s="8"/>
      <c r="R34" s="10" t="str">
        <f t="shared" si="3"/>
        <v>12(RHRF)</v>
      </c>
      <c r="S34" s="304"/>
      <c r="T34" s="311">
        <f t="shared" si="1"/>
        <v>20220534120105</v>
      </c>
      <c r="U34" s="338">
        <v>4120105</v>
      </c>
      <c r="W34">
        <f t="shared" si="4"/>
        <v>12</v>
      </c>
      <c r="X34">
        <f t="shared" si="5"/>
        <v>18</v>
      </c>
    </row>
    <row r="35" spans="1:24" ht="12.75">
      <c r="A35" s="18">
        <v>16</v>
      </c>
      <c r="B35" s="334">
        <v>4200103</v>
      </c>
      <c r="C35" s="11">
        <f t="shared" si="0"/>
        <v>20220534200103</v>
      </c>
      <c r="D35" s="23"/>
      <c r="E35" s="10" t="str">
        <f t="shared" si="2"/>
        <v>20(RHRF)</v>
      </c>
      <c r="F35" s="317"/>
      <c r="G35" s="305"/>
      <c r="H35" s="305"/>
      <c r="I35" s="305"/>
      <c r="J35" s="305"/>
      <c r="K35" s="305"/>
      <c r="L35" s="317"/>
      <c r="M35" s="305"/>
      <c r="N35" s="305"/>
      <c r="O35" s="305"/>
      <c r="P35" s="305"/>
      <c r="Q35" s="315"/>
      <c r="R35" s="10" t="str">
        <f t="shared" si="3"/>
        <v>14(RHRF)</v>
      </c>
      <c r="S35" s="304"/>
      <c r="T35" s="311">
        <f t="shared" si="1"/>
        <v>20220534140103</v>
      </c>
      <c r="U35" s="336">
        <v>4140103</v>
      </c>
      <c r="W35">
        <f t="shared" si="4"/>
        <v>14</v>
      </c>
      <c r="X35">
        <f t="shared" si="5"/>
        <v>20</v>
      </c>
    </row>
    <row r="36" spans="1:24" ht="12.75">
      <c r="A36" s="6">
        <v>15</v>
      </c>
      <c r="B36" s="337">
        <v>4190103</v>
      </c>
      <c r="C36" s="11">
        <f t="shared" si="0"/>
        <v>20220534190103</v>
      </c>
      <c r="D36" s="23"/>
      <c r="E36" s="10" t="str">
        <f t="shared" si="2"/>
        <v>19(LHRF)</v>
      </c>
      <c r="F36" s="317"/>
      <c r="G36" s="305"/>
      <c r="H36" s="305"/>
      <c r="I36" s="305"/>
      <c r="J36" s="305"/>
      <c r="K36" s="305"/>
      <c r="L36" s="317"/>
      <c r="M36" s="305"/>
      <c r="N36" s="305"/>
      <c r="O36" s="305"/>
      <c r="P36" s="305"/>
      <c r="Q36" s="315"/>
      <c r="R36" s="10" t="str">
        <f t="shared" si="3"/>
        <v>13(LHRF)</v>
      </c>
      <c r="S36" s="304"/>
      <c r="T36" s="311">
        <f t="shared" si="1"/>
        <v>20220534130103</v>
      </c>
      <c r="U36" s="334">
        <v>4130103</v>
      </c>
      <c r="W36">
        <f t="shared" si="4"/>
        <v>13</v>
      </c>
      <c r="X36">
        <f t="shared" si="5"/>
        <v>19</v>
      </c>
    </row>
    <row r="37" spans="1:24" ht="12.75">
      <c r="A37" s="6">
        <v>14</v>
      </c>
      <c r="B37" s="337">
        <v>4180104</v>
      </c>
      <c r="C37" s="11">
        <f t="shared" si="0"/>
        <v>20220534180104</v>
      </c>
      <c r="D37" s="23"/>
      <c r="E37" s="10" t="str">
        <f t="shared" si="2"/>
        <v>18(RHRF)</v>
      </c>
      <c r="F37" s="317"/>
      <c r="G37" s="305"/>
      <c r="H37" s="305"/>
      <c r="I37" s="305"/>
      <c r="J37" s="305"/>
      <c r="K37" s="305"/>
      <c r="L37" s="317"/>
      <c r="M37" s="305"/>
      <c r="N37" s="305"/>
      <c r="O37" s="305"/>
      <c r="P37" s="305"/>
      <c r="Q37" s="315"/>
      <c r="R37" s="10" t="str">
        <f t="shared" si="3"/>
        <v>12(RHRF)</v>
      </c>
      <c r="S37" s="304"/>
      <c r="T37" s="311">
        <f t="shared" si="1"/>
        <v>20220534120104</v>
      </c>
      <c r="U37" s="334">
        <v>4120104</v>
      </c>
      <c r="W37">
        <f t="shared" si="4"/>
        <v>12</v>
      </c>
      <c r="X37">
        <f t="shared" si="5"/>
        <v>18</v>
      </c>
    </row>
    <row r="38" spans="1:24" ht="13.5" thickBot="1">
      <c r="A38" s="8">
        <v>13</v>
      </c>
      <c r="B38" s="334">
        <v>4170103</v>
      </c>
      <c r="C38" s="11">
        <f t="shared" si="0"/>
        <v>20220534170103</v>
      </c>
      <c r="D38" s="23"/>
      <c r="E38" s="10" t="str">
        <f t="shared" si="2"/>
        <v>17(LHRF)</v>
      </c>
      <c r="F38" s="317"/>
      <c r="G38" s="305"/>
      <c r="H38" s="305"/>
      <c r="I38" s="305"/>
      <c r="J38" s="305"/>
      <c r="K38" s="305"/>
      <c r="L38" s="317"/>
      <c r="M38" s="305"/>
      <c r="N38" s="305"/>
      <c r="O38" s="305"/>
      <c r="P38" s="305"/>
      <c r="Q38" s="315"/>
      <c r="R38" s="10" t="str">
        <f t="shared" si="3"/>
        <v>11(LHRF)</v>
      </c>
      <c r="S38" s="304"/>
      <c r="T38" s="311">
        <f t="shared" si="1"/>
        <v>20220534110104</v>
      </c>
      <c r="U38" s="334">
        <v>4110104</v>
      </c>
      <c r="W38">
        <f t="shared" si="4"/>
        <v>11</v>
      </c>
      <c r="X38">
        <f t="shared" si="5"/>
        <v>17</v>
      </c>
    </row>
    <row r="39" spans="1:24" ht="12.75">
      <c r="A39" s="18">
        <v>12</v>
      </c>
      <c r="B39" s="337">
        <v>4160106</v>
      </c>
      <c r="C39" s="20">
        <f t="shared" si="0"/>
        <v>20220534160106</v>
      </c>
      <c r="D39" s="22"/>
      <c r="E39" s="10" t="str">
        <f t="shared" si="2"/>
        <v>16(RHRF)</v>
      </c>
      <c r="F39" s="328"/>
      <c r="G39" s="205"/>
      <c r="H39" s="205"/>
      <c r="I39" s="205"/>
      <c r="J39" s="205"/>
      <c r="K39" s="329"/>
      <c r="L39" s="328"/>
      <c r="M39" s="205"/>
      <c r="N39" s="205"/>
      <c r="O39" s="205"/>
      <c r="P39" s="205"/>
      <c r="Q39" s="329"/>
      <c r="R39" s="10" t="str">
        <f t="shared" si="3"/>
        <v>10(RHRF)</v>
      </c>
      <c r="S39" s="304"/>
      <c r="T39" s="311">
        <f t="shared" si="1"/>
        <v>20220534100105</v>
      </c>
      <c r="U39" s="334">
        <v>4100105</v>
      </c>
      <c r="W39">
        <f t="shared" si="4"/>
        <v>10</v>
      </c>
      <c r="X39">
        <f t="shared" si="5"/>
        <v>16</v>
      </c>
    </row>
    <row r="40" spans="1:24" ht="13.5" thickBot="1">
      <c r="A40" s="6">
        <v>11</v>
      </c>
      <c r="B40" s="338">
        <v>4150103</v>
      </c>
      <c r="C40" s="11">
        <f t="shared" si="0"/>
        <v>20220534150103</v>
      </c>
      <c r="D40" s="23"/>
      <c r="E40" s="10" t="str">
        <f t="shared" si="2"/>
        <v>15(LHRF)</v>
      </c>
      <c r="F40" s="313"/>
      <c r="G40" s="1"/>
      <c r="H40" s="1"/>
      <c r="I40" s="1"/>
      <c r="J40" s="1"/>
      <c r="K40" s="6"/>
      <c r="L40" s="317"/>
      <c r="M40" s="305"/>
      <c r="N40" s="305"/>
      <c r="O40" s="305"/>
      <c r="P40" s="305"/>
      <c r="Q40" s="315"/>
      <c r="R40" s="10" t="str">
        <f t="shared" si="3"/>
        <v>9(LHRF)</v>
      </c>
      <c r="S40" s="304"/>
      <c r="T40" s="311">
        <f t="shared" si="1"/>
        <v>20220534090103</v>
      </c>
      <c r="U40" s="334">
        <v>4090103</v>
      </c>
      <c r="W40">
        <f t="shared" si="4"/>
        <v>9</v>
      </c>
      <c r="X40">
        <f t="shared" si="5"/>
        <v>15</v>
      </c>
    </row>
    <row r="41" spans="1:24" ht="12.75">
      <c r="A41" s="6">
        <v>10</v>
      </c>
      <c r="B41" s="336">
        <v>4150102</v>
      </c>
      <c r="C41" s="11">
        <f t="shared" si="0"/>
        <v>20220534150102</v>
      </c>
      <c r="D41" s="23"/>
      <c r="E41" s="10" t="str">
        <f t="shared" si="2"/>
        <v>15(LHRF)</v>
      </c>
      <c r="F41" s="317"/>
      <c r="G41" s="305"/>
      <c r="H41" s="305"/>
      <c r="I41" s="305"/>
      <c r="J41" s="305"/>
      <c r="K41" s="315"/>
      <c r="L41" s="317"/>
      <c r="M41" s="305"/>
      <c r="N41" s="305"/>
      <c r="O41" s="305"/>
      <c r="P41" s="305"/>
      <c r="Q41" s="315"/>
      <c r="R41" s="10" t="str">
        <f t="shared" si="3"/>
        <v>9(LHRF)</v>
      </c>
      <c r="S41" s="304"/>
      <c r="T41" s="311">
        <f t="shared" si="1"/>
        <v>20220534090102</v>
      </c>
      <c r="U41" s="334">
        <v>4090102</v>
      </c>
      <c r="W41">
        <f t="shared" si="4"/>
        <v>9</v>
      </c>
      <c r="X41">
        <f t="shared" si="5"/>
        <v>15</v>
      </c>
    </row>
    <row r="42" spans="1:24" ht="13.5" thickBot="1">
      <c r="A42" s="8">
        <v>9</v>
      </c>
      <c r="B42" s="334">
        <v>4160104</v>
      </c>
      <c r="C42" s="21">
        <f t="shared" si="0"/>
        <v>20220534160104</v>
      </c>
      <c r="D42" s="204"/>
      <c r="E42" s="10" t="str">
        <f t="shared" si="2"/>
        <v>16(RHRF)</v>
      </c>
      <c r="F42" s="327"/>
      <c r="G42" s="325"/>
      <c r="H42" s="325"/>
      <c r="I42" s="325"/>
      <c r="J42" s="325"/>
      <c r="K42" s="326"/>
      <c r="L42" s="327"/>
      <c r="M42" s="325"/>
      <c r="N42" s="325"/>
      <c r="O42" s="325"/>
      <c r="P42" s="325"/>
      <c r="Q42" s="326"/>
      <c r="R42" s="10" t="str">
        <f t="shared" si="3"/>
        <v>10(RHRF)</v>
      </c>
      <c r="S42" s="304"/>
      <c r="T42" s="311">
        <f t="shared" si="1"/>
        <v>20220534100103</v>
      </c>
      <c r="U42" s="334">
        <v>4100103</v>
      </c>
      <c r="W42">
        <f t="shared" si="4"/>
        <v>10</v>
      </c>
      <c r="X42">
        <f t="shared" si="5"/>
        <v>16</v>
      </c>
    </row>
    <row r="43" spans="1:24" ht="12.75">
      <c r="A43" s="18">
        <v>8</v>
      </c>
      <c r="B43" s="333">
        <v>4170102</v>
      </c>
      <c r="C43" s="11">
        <f t="shared" si="0"/>
        <v>20220534170102</v>
      </c>
      <c r="D43" s="23"/>
      <c r="E43" s="10" t="str">
        <f t="shared" si="2"/>
        <v>17(LHRF)</v>
      </c>
      <c r="F43" s="317"/>
      <c r="G43" s="305"/>
      <c r="H43" s="305"/>
      <c r="I43" s="305"/>
      <c r="J43" s="305"/>
      <c r="K43" s="305"/>
      <c r="L43" s="317"/>
      <c r="M43" s="305"/>
      <c r="N43" s="305"/>
      <c r="O43" s="305"/>
      <c r="P43" s="305"/>
      <c r="Q43" s="315"/>
      <c r="R43" s="10" t="str">
        <f t="shared" si="3"/>
        <v>11(LHRF)</v>
      </c>
      <c r="S43" s="304"/>
      <c r="T43" s="311">
        <f t="shared" si="1"/>
        <v>20220534110102</v>
      </c>
      <c r="U43" s="334">
        <v>4110102</v>
      </c>
      <c r="W43">
        <f t="shared" si="4"/>
        <v>11</v>
      </c>
      <c r="X43">
        <f t="shared" si="5"/>
        <v>17</v>
      </c>
    </row>
    <row r="44" spans="1:24" ht="13.5" thickBot="1">
      <c r="A44" s="6">
        <v>7</v>
      </c>
      <c r="B44" s="334">
        <v>4180103</v>
      </c>
      <c r="C44" s="11">
        <f t="shared" si="0"/>
        <v>20220534180103</v>
      </c>
      <c r="D44" s="23"/>
      <c r="E44" s="10" t="str">
        <f t="shared" si="2"/>
        <v>18(RHRF)</v>
      </c>
      <c r="F44" s="317"/>
      <c r="G44" s="305"/>
      <c r="H44" s="305"/>
      <c r="I44" s="305"/>
      <c r="J44" s="305"/>
      <c r="K44" s="305"/>
      <c r="L44" s="317"/>
      <c r="M44" s="305"/>
      <c r="N44" s="305"/>
      <c r="O44" s="305"/>
      <c r="P44" s="305"/>
      <c r="Q44" s="315"/>
      <c r="R44" s="10" t="str">
        <f t="shared" si="3"/>
        <v>12(RHRF)</v>
      </c>
      <c r="S44" s="304"/>
      <c r="T44" s="311">
        <f t="shared" si="1"/>
        <v>20220534120102</v>
      </c>
      <c r="U44" s="338">
        <v>4120102</v>
      </c>
      <c r="W44">
        <f t="shared" si="4"/>
        <v>12</v>
      </c>
      <c r="X44">
        <f t="shared" si="5"/>
        <v>18</v>
      </c>
    </row>
    <row r="45" spans="1:24" ht="12.75">
      <c r="A45" s="6">
        <v>6</v>
      </c>
      <c r="B45" s="334">
        <v>4200102</v>
      </c>
      <c r="C45" s="11">
        <f t="shared" si="0"/>
        <v>20220534200102</v>
      </c>
      <c r="D45" s="23"/>
      <c r="E45" s="10" t="str">
        <f t="shared" si="2"/>
        <v>20(RHRF)</v>
      </c>
      <c r="F45" s="317"/>
      <c r="G45" s="305"/>
      <c r="H45" s="305"/>
      <c r="I45" s="305"/>
      <c r="J45" s="305"/>
      <c r="K45" s="305"/>
      <c r="L45" s="316"/>
      <c r="M45" s="1"/>
      <c r="N45" s="1"/>
      <c r="O45" s="1"/>
      <c r="P45" s="1"/>
      <c r="Q45" s="6"/>
      <c r="R45" s="10" t="str">
        <f t="shared" si="3"/>
        <v>14(RHRF)</v>
      </c>
      <c r="S45" s="304"/>
      <c r="T45" s="311">
        <f t="shared" si="1"/>
        <v>20220534140101</v>
      </c>
      <c r="U45" s="336">
        <v>4140101</v>
      </c>
      <c r="W45">
        <f t="shared" si="4"/>
        <v>14</v>
      </c>
      <c r="X45">
        <f t="shared" si="5"/>
        <v>20</v>
      </c>
    </row>
    <row r="46" spans="1:24" ht="13.5" thickBot="1">
      <c r="A46" s="8">
        <v>5</v>
      </c>
      <c r="B46" s="333">
        <v>4190101</v>
      </c>
      <c r="C46" s="11">
        <f t="shared" si="0"/>
        <v>20220534190101</v>
      </c>
      <c r="D46" s="23"/>
      <c r="E46" s="10" t="str">
        <f t="shared" si="2"/>
        <v>19(LHRF)</v>
      </c>
      <c r="F46" s="316"/>
      <c r="G46" s="1"/>
      <c r="H46" s="1"/>
      <c r="I46" s="1"/>
      <c r="J46" s="1"/>
      <c r="K46" s="1"/>
      <c r="L46" s="317"/>
      <c r="M46" s="305"/>
      <c r="N46" s="305"/>
      <c r="O46" s="305"/>
      <c r="P46" s="305"/>
      <c r="Q46" s="315"/>
      <c r="R46" s="10" t="str">
        <f t="shared" si="3"/>
        <v>13(LHRF)</v>
      </c>
      <c r="S46" s="304"/>
      <c r="T46" s="311">
        <f t="shared" si="1"/>
        <v>20220534130102</v>
      </c>
      <c r="U46" s="334">
        <v>4130102</v>
      </c>
      <c r="W46">
        <f t="shared" si="4"/>
        <v>13</v>
      </c>
      <c r="X46">
        <f t="shared" si="5"/>
        <v>19</v>
      </c>
    </row>
    <row r="47" spans="1:24" ht="12.75">
      <c r="A47" s="6">
        <v>4</v>
      </c>
      <c r="B47" s="334">
        <v>4180102</v>
      </c>
      <c r="C47" s="20">
        <f t="shared" si="0"/>
        <v>20220534180102</v>
      </c>
      <c r="D47" s="22"/>
      <c r="E47" s="10" t="str">
        <f t="shared" si="2"/>
        <v>18(RHRF)</v>
      </c>
      <c r="F47" s="328"/>
      <c r="G47" s="205"/>
      <c r="H47" s="205"/>
      <c r="I47" s="205"/>
      <c r="J47" s="205"/>
      <c r="K47" s="329"/>
      <c r="L47" s="328"/>
      <c r="M47" s="205"/>
      <c r="N47" s="205"/>
      <c r="O47" s="205"/>
      <c r="P47" s="205"/>
      <c r="Q47" s="329"/>
      <c r="R47" s="10" t="str">
        <f t="shared" si="3"/>
        <v>12(RHRF)</v>
      </c>
      <c r="S47" s="304"/>
      <c r="T47" s="311">
        <f t="shared" si="1"/>
        <v>20220534120101</v>
      </c>
      <c r="U47" s="334">
        <v>4120101</v>
      </c>
      <c r="W47">
        <f t="shared" si="4"/>
        <v>12</v>
      </c>
      <c r="X47">
        <f t="shared" si="5"/>
        <v>18</v>
      </c>
    </row>
    <row r="48" spans="1:24" ht="12.75">
      <c r="A48" s="6">
        <v>3</v>
      </c>
      <c r="B48" s="334">
        <v>4170101</v>
      </c>
      <c r="C48" s="11">
        <f t="shared" si="0"/>
        <v>20220534170101</v>
      </c>
      <c r="D48" s="23"/>
      <c r="E48" s="10" t="str">
        <f t="shared" si="2"/>
        <v>17(LHRF)</v>
      </c>
      <c r="F48" s="316"/>
      <c r="G48" s="1"/>
      <c r="H48" s="1"/>
      <c r="I48" s="1"/>
      <c r="J48" s="1"/>
      <c r="K48" s="6"/>
      <c r="L48" s="316"/>
      <c r="M48" s="1"/>
      <c r="N48" s="1"/>
      <c r="O48" s="1"/>
      <c r="P48" s="323"/>
      <c r="Q48" s="6"/>
      <c r="R48" s="10" t="str">
        <f t="shared" si="3"/>
        <v>11(LHRF)</v>
      </c>
      <c r="S48" s="304"/>
      <c r="T48" s="311">
        <f t="shared" si="1"/>
        <v>20220534110101</v>
      </c>
      <c r="U48" s="334">
        <v>4110101</v>
      </c>
      <c r="W48">
        <f t="shared" si="4"/>
        <v>11</v>
      </c>
      <c r="X48">
        <f t="shared" si="5"/>
        <v>17</v>
      </c>
    </row>
    <row r="49" spans="1:24" ht="12.75">
      <c r="A49" s="6">
        <v>2</v>
      </c>
      <c r="B49" s="333">
        <v>4160103</v>
      </c>
      <c r="C49" s="11">
        <f t="shared" si="0"/>
        <v>20220534160103</v>
      </c>
      <c r="D49" s="23"/>
      <c r="E49" s="10" t="str">
        <f t="shared" si="2"/>
        <v>16(RHRF)</v>
      </c>
      <c r="F49" s="316"/>
      <c r="G49" s="1"/>
      <c r="H49" s="1"/>
      <c r="I49" s="1"/>
      <c r="J49" s="1"/>
      <c r="K49" s="6"/>
      <c r="L49" s="316"/>
      <c r="M49" s="1"/>
      <c r="N49" s="1"/>
      <c r="O49" s="1"/>
      <c r="P49" s="1"/>
      <c r="Q49" s="6"/>
      <c r="R49" s="10" t="str">
        <f t="shared" si="3"/>
        <v>10(RHRF)</v>
      </c>
      <c r="S49" s="304"/>
      <c r="T49" s="311">
        <f t="shared" si="1"/>
        <v>20220534100101</v>
      </c>
      <c r="U49" s="335">
        <v>4100101</v>
      </c>
      <c r="W49">
        <f t="shared" si="4"/>
        <v>10</v>
      </c>
      <c r="X49">
        <f t="shared" si="5"/>
        <v>16</v>
      </c>
    </row>
    <row r="50" spans="1:24" ht="13.5" thickBot="1">
      <c r="A50" s="6">
        <v>1</v>
      </c>
      <c r="B50" s="338">
        <v>4150101</v>
      </c>
      <c r="C50" s="21">
        <f t="shared" si="0"/>
        <v>20220534150101</v>
      </c>
      <c r="D50" s="23"/>
      <c r="E50" s="10" t="str">
        <f t="shared" si="2"/>
        <v>15(LHRF)</v>
      </c>
      <c r="F50" s="324"/>
      <c r="G50" s="325"/>
      <c r="H50" s="325"/>
      <c r="I50" s="325"/>
      <c r="J50" s="325"/>
      <c r="K50" s="326"/>
      <c r="L50" s="327"/>
      <c r="M50" s="325"/>
      <c r="N50" s="325"/>
      <c r="O50" s="325"/>
      <c r="P50" s="325"/>
      <c r="Q50" s="326"/>
      <c r="R50" s="10" t="str">
        <f t="shared" si="3"/>
        <v>9(LHRF)</v>
      </c>
      <c r="S50" s="171"/>
      <c r="T50" s="311">
        <f t="shared" si="1"/>
        <v>20220534090101</v>
      </c>
      <c r="U50" s="332">
        <v>4090101</v>
      </c>
      <c r="W50">
        <f t="shared" si="4"/>
        <v>9</v>
      </c>
      <c r="X50">
        <f t="shared" si="5"/>
        <v>15</v>
      </c>
    </row>
    <row r="51" spans="1:21" ht="13.5" thickBot="1">
      <c r="A51" s="14" t="s">
        <v>3</v>
      </c>
      <c r="B51" s="14" t="s">
        <v>1</v>
      </c>
      <c r="C51" s="14" t="s">
        <v>1</v>
      </c>
      <c r="D51" s="14" t="s">
        <v>2</v>
      </c>
      <c r="E51" s="13" t="s">
        <v>0</v>
      </c>
      <c r="F51" s="13">
        <v>6</v>
      </c>
      <c r="G51" s="34">
        <v>5</v>
      </c>
      <c r="H51" s="34">
        <v>4</v>
      </c>
      <c r="I51" s="34">
        <v>3</v>
      </c>
      <c r="J51" s="34">
        <v>2</v>
      </c>
      <c r="K51" s="15">
        <v>1</v>
      </c>
      <c r="L51" s="13">
        <v>1</v>
      </c>
      <c r="M51" s="34">
        <v>2</v>
      </c>
      <c r="N51" s="34">
        <v>3</v>
      </c>
      <c r="O51" s="34">
        <v>4</v>
      </c>
      <c r="P51" s="34">
        <v>5</v>
      </c>
      <c r="Q51" s="15">
        <v>6</v>
      </c>
      <c r="R51" s="15" t="s">
        <v>0</v>
      </c>
      <c r="S51" s="15" t="s">
        <v>2</v>
      </c>
      <c r="T51" s="14" t="s">
        <v>1</v>
      </c>
      <c r="U51" s="191" t="s">
        <v>1</v>
      </c>
    </row>
    <row r="54" ht="12.75">
      <c r="E54" s="24" t="s">
        <v>866</v>
      </c>
    </row>
    <row r="56" spans="5:7" ht="12.75">
      <c r="E56" t="s">
        <v>867</v>
      </c>
      <c r="F56" t="s">
        <v>868</v>
      </c>
      <c r="G56" t="s">
        <v>869</v>
      </c>
    </row>
    <row r="58" ht="12.75">
      <c r="E58" t="s">
        <v>875</v>
      </c>
    </row>
    <row r="59" spans="5:13" ht="12.75">
      <c r="E59" t="s">
        <v>4</v>
      </c>
      <c r="F59" t="s">
        <v>876</v>
      </c>
      <c r="G59" t="s">
        <v>877</v>
      </c>
      <c r="I59" t="s">
        <v>885</v>
      </c>
      <c r="J59" t="s">
        <v>883</v>
      </c>
      <c r="K59" t="s">
        <v>884</v>
      </c>
      <c r="L59" t="s">
        <v>886</v>
      </c>
      <c r="M59" t="s">
        <v>887</v>
      </c>
    </row>
    <row r="60" spans="5:11" ht="12.75">
      <c r="E60" t="s">
        <v>878</v>
      </c>
      <c r="F60">
        <v>1</v>
      </c>
      <c r="G60" t="s">
        <v>880</v>
      </c>
      <c r="I60" s="309">
        <f>0.125*J60+20</f>
        <v>226.75</v>
      </c>
      <c r="J60">
        <v>1654</v>
      </c>
      <c r="K60">
        <v>11</v>
      </c>
    </row>
    <row r="61" spans="5:11" ht="12.75">
      <c r="E61" t="s">
        <v>879</v>
      </c>
      <c r="F61">
        <v>5</v>
      </c>
      <c r="G61" t="s">
        <v>880</v>
      </c>
      <c r="I61" s="309">
        <f>0.125*J61+20</f>
        <v>196.625</v>
      </c>
      <c r="J61">
        <v>1413</v>
      </c>
      <c r="K61">
        <v>12</v>
      </c>
    </row>
    <row r="62" spans="5:11" ht="12.75">
      <c r="E62" t="s">
        <v>881</v>
      </c>
      <c r="F62">
        <v>2</v>
      </c>
      <c r="G62" t="s">
        <v>882</v>
      </c>
      <c r="I62" s="309">
        <f>0.125*J62+20</f>
        <v>254.25</v>
      </c>
      <c r="J62">
        <v>1874</v>
      </c>
      <c r="K62">
        <v>18</v>
      </c>
    </row>
    <row r="64" spans="5:6" ht="12.75">
      <c r="E64" s="24" t="s">
        <v>870</v>
      </c>
      <c r="F64" s="24" t="s">
        <v>874</v>
      </c>
    </row>
    <row r="65" spans="5:8" ht="12.75">
      <c r="E65" s="24" t="s">
        <v>871</v>
      </c>
      <c r="F65" s="24" t="s">
        <v>868</v>
      </c>
      <c r="G65" s="24" t="s">
        <v>872</v>
      </c>
      <c r="H65" s="24" t="s">
        <v>873</v>
      </c>
    </row>
  </sheetData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Abdesselam</dc:creator>
  <cp:keywords/>
  <dc:description/>
  <cp:lastModifiedBy>dcsuser</cp:lastModifiedBy>
  <cp:lastPrinted>2005-06-15T16:00:19Z</cp:lastPrinted>
  <dcterms:created xsi:type="dcterms:W3CDTF">2004-07-07T14:45:32Z</dcterms:created>
  <dcterms:modified xsi:type="dcterms:W3CDTF">2005-06-15T16:16:42Z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